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7a6046c2143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urrent Standings" sheetId="1" r:id="R3d8ebc01822e43c7"/>
    <x:sheet xmlns:r="http://schemas.openxmlformats.org/officeDocument/2006/relationships" name="Event Results" sheetId="2" r:id="R85bee958f9734de3"/>
    <x:sheet xmlns:r="http://schemas.openxmlformats.org/officeDocument/2006/relationships" name="Points Rules" sheetId="3" r:id="R1e78f17213e94f8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b/>
      <x:sz val="11"/>
      <x:color rgb="FF111827"/>
      <x:name val="Carlito"/>
    </x:font>
    <x:font>
      <x:b/>
      <x:sz val="16"/>
      <x:color rgb="FFFFFFFF"/>
      <x:name val="Carlito"/>
    </x:font>
    <x:font>
      <x:i/>
      <x:sz val="11"/>
      <x:color rgb="FF92400E"/>
      <x:name val="Carlito"/>
    </x:font>
    <x:font>
      <x:b/>
      <x:sz val="12"/>
      <x:color rgb="FF111827"/>
      <x:name val="Carlito"/>
    </x:font>
    <x:font>
      <x:b/>
      <x:sz val="11"/>
      <x:color rgb="FFFFFFFF"/>
      <x:name val="Carlito"/>
    </x:font>
    <x:font>
      <x:sz val="11"/>
      <x:color rgb="FF6B7280"/>
      <x:name val="Carlito"/>
    </x:font>
    <x:font>
      <x:b/>
      <x:sz val="11"/>
      <x:color rgb="FF92400E"/>
      <x:name val="Carlito"/>
    </x:font>
    <x:font>
      <x:b/>
      <x:sz val="11"/>
      <x:color rgb="FF1E3A8A"/>
      <x:name val="Carlito"/>
    </x:font>
    <x:font>
      <x:b/>
      <x:sz val="11"/>
      <x:color rgb="FF78350F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F59E0B"/>
      </x:patternFill>
    </x:fill>
    <x:fill>
      <x:patternFill patternType="solid">
        <x:fgColor rgb="FF111827"/>
      </x:patternFill>
    </x:fill>
    <x:fill>
      <x:patternFill patternType="solid">
        <x:fgColor rgb="FFFEF3C7"/>
      </x:patternFill>
    </x:fill>
    <x:fill>
      <x:patternFill patternType="solid">
        <x:fgColor rgb="FF374151"/>
      </x:patternFill>
    </x:fill>
    <x:fill>
      <x:patternFill patternType="solid">
        <x:fgColor rgb="FFF3F4F6"/>
      </x:patternFill>
    </x:fill>
    <x:fill>
      <x:patternFill patternType="solid">
        <x:fgColor rgb="FFDBEAFE"/>
      </x:patternFill>
    </x:fill>
    <x:fill>
      <x:patternFill patternType="solid">
        <x:fgColor rgb="FFFDE68A"/>
      </x:patternFill>
    </x:fill>
  </x:fills>
  <x:borders count="7">
    <x:border/>
    <x:border>
      <x:left style="medium">
        <x:color rgb="FFB45309"/>
      </x:left>
      <x:top style="medium">
        <x:color rgb="FFB45309"/>
      </x:top>
      <x:bottom style="medium">
        <x:color rgb="FFB45309"/>
      </x:bottom>
    </x:border>
    <x:border>
      <x:top style="medium">
        <x:color rgb="FFB45309"/>
      </x:top>
      <x:bottom style="medium">
        <x:color rgb="FFB45309"/>
      </x:bottom>
    </x:border>
    <x:border>
      <x:right style="medium">
        <x:color rgb="FFB45309"/>
      </x:right>
      <x:top style="medium">
        <x:color rgb="FFB45309"/>
      </x:top>
      <x:bottom style="medium">
        <x:color rgb="FFB45309"/>
      </x:bottom>
    </x:border>
    <x:border>
      <x:bottom style="thin">
        <x:color rgb="FFE5E7EB"/>
      </x:bottom>
    </x:border>
    <x:border>
      <x:top style="thin">
        <x:color rgb="FFE5E7EB"/>
      </x:top>
      <x:bottom style="thin">
        <x:color rgb="FFE5E7EB"/>
      </x:bottom>
    </x:border>
    <x:border>
      <x:top style="thin">
        <x:color rgb="FFE5E7EB"/>
      </x:top>
    </x:border>
  </x:borders>
  <x:cellStyleXfs count="1">
    <x:xf numFmtId="0" fontId="0" fillId="0" borderId="0"/>
  </x:cellStyleXfs>
  <x:cellXfs count="5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2" xfId="0" applyNumberFormat="1" applyFont="1" applyFill="1" applyBorder="1" applyAlignment="1">
      <x:alignment horizontal="center"/>
    </x:xf>
    <x:xf numFmtId="0" fontId="1" fillId="2" borderId="3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4" fillId="2" borderId="0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horizontal="center" wrapText="1"/>
    </x:xf>
    <x:xf numFmtId="0" fontId="0" fillId="0" borderId="4" xfId="0" applyNumberFormat="1" applyFont="1" applyFill="1" applyBorder="1" applyAlignment="1">
      <x:alignment horizontal="center"/>
    </x:xf>
    <x:xf numFmtId="0" fontId="0" fillId="0" borderId="5" xfId="0" applyNumberFormat="1" applyFont="1" applyFill="1" applyBorder="1" applyAlignment="1">
      <x:alignment horizontal="center"/>
    </x:xf>
    <x:xf numFmtId="0" fontId="0" fillId="0" borderId="6" xfId="0" applyNumberFormat="1" applyFont="1" applyFill="1" applyBorder="1" applyAlignment="1">
      <x:alignment horizontal="center"/>
    </x:xf>
    <x:xf numFmtId="0" fontId="0" fillId="6" borderId="4" xfId="0" applyNumberFormat="1" applyFont="1" applyFill="1" applyBorder="1" applyAlignment="1">
      <x:alignment horizontal="center"/>
    </x:xf>
    <x:xf numFmtId="0" fontId="0" fillId="6" borderId="5" xfId="0" applyNumberFormat="1" applyFont="1" applyFill="1" applyBorder="1" applyAlignment="1">
      <x:alignment horizontal="center"/>
    </x:xf>
    <x:xf numFmtId="0" fontId="0" fillId="6" borderId="6" xfId="0" applyNumberFormat="1" applyFont="1" applyFill="1" applyBorder="1" applyAlignment="1">
      <x:alignment horizontal="center"/>
    </x:xf>
    <x:xf numFmtId="0" fontId="6" fillId="6" borderId="4" xfId="0" applyNumberFormat="1" applyFont="1" applyFill="1" applyBorder="1" applyAlignment="1">
      <x:alignment horizontal="center"/>
    </x:xf>
    <x:xf numFmtId="0" fontId="6" fillId="6" borderId="5" xfId="0" applyNumberFormat="1" applyFont="1" applyFill="1" applyBorder="1" applyAlignment="1">
      <x:alignment horizontal="center"/>
    </x:xf>
    <x:xf numFmtId="0" fontId="6" fillId="6" borderId="6" xfId="0" applyNumberFormat="1" applyFont="1" applyFill="1" applyBorder="1" applyAlignment="1">
      <x:alignment horizontal="center"/>
    </x:xf>
    <x:xf numFmtId="0" fontId="0" fillId="4" borderId="4" xfId="0" applyNumberFormat="1" applyFont="1" applyFill="1" applyBorder="1" applyAlignment="1">
      <x:alignment horizontal="center"/>
    </x:xf>
    <x:xf numFmtId="0" fontId="0" fillId="4" borderId="5" xfId="0" applyNumberFormat="1" applyFont="1" applyFill="1" applyBorder="1" applyAlignment="1">
      <x:alignment horizontal="center"/>
    </x:xf>
    <x:xf numFmtId="0" fontId="0" fillId="4" borderId="6" xfId="0" applyNumberFormat="1" applyFont="1" applyFill="1" applyBorder="1" applyAlignment="1">
      <x:alignment horizontal="center"/>
    </x:xf>
    <x:xf numFmtId="0" fontId="7" fillId="4" borderId="4" xfId="0" applyNumberFormat="1" applyFont="1" applyFill="1" applyBorder="1" applyAlignment="1">
      <x:alignment horizontal="center"/>
    </x:xf>
    <x:xf numFmtId="0" fontId="7" fillId="4" borderId="5" xfId="0" applyNumberFormat="1" applyFont="1" applyFill="1" applyBorder="1" applyAlignment="1">
      <x:alignment horizontal="center"/>
    </x:xf>
    <x:xf numFmtId="0" fontId="7" fillId="4" borderId="6" xfId="0" applyNumberFormat="1" applyFont="1" applyFill="1" applyBorder="1" applyAlignment="1">
      <x:alignment horizontal="center"/>
    </x:xf>
    <x:xf numFmtId="0" fontId="0" fillId="7" borderId="4" xfId="0" applyNumberFormat="1" applyFont="1" applyFill="1" applyBorder="1" applyAlignment="1">
      <x:alignment horizontal="center"/>
    </x:xf>
    <x:xf numFmtId="0" fontId="0" fillId="7" borderId="5" xfId="0" applyNumberFormat="1" applyFont="1" applyFill="1" applyBorder="1" applyAlignment="1">
      <x:alignment horizontal="center"/>
    </x:xf>
    <x:xf numFmtId="0" fontId="0" fillId="7" borderId="6" xfId="0" applyNumberFormat="1" applyFont="1" applyFill="1" applyBorder="1" applyAlignment="1">
      <x:alignment horizontal="center"/>
    </x:xf>
    <x:xf numFmtId="0" fontId="8" fillId="7" borderId="4" xfId="0" applyNumberFormat="1" applyFont="1" applyFill="1" applyBorder="1" applyAlignment="1">
      <x:alignment horizontal="center"/>
    </x:xf>
    <x:xf numFmtId="0" fontId="8" fillId="7" borderId="5" xfId="0" applyNumberFormat="1" applyFont="1" applyFill="1" applyBorder="1" applyAlignment="1">
      <x:alignment horizontal="center"/>
    </x:xf>
    <x:xf numFmtId="0" fontId="8" fillId="7" borderId="6" xfId="0" applyNumberFormat="1" applyFont="1" applyFill="1" applyBorder="1" applyAlignment="1">
      <x:alignment horizontal="center"/>
    </x:xf>
    <x:xf numFmtId="0" fontId="0" fillId="8" borderId="4" xfId="0" applyNumberFormat="1" applyFont="1" applyFill="1" applyBorder="1" applyAlignment="1">
      <x:alignment horizontal="center"/>
    </x:xf>
    <x:xf numFmtId="0" fontId="0" fillId="8" borderId="5" xfId="0" applyNumberFormat="1" applyFont="1" applyFill="1" applyBorder="1" applyAlignment="1">
      <x:alignment horizontal="center"/>
    </x:xf>
    <x:xf numFmtId="0" fontId="0" fillId="8" borderId="6" xfId="0" applyNumberFormat="1" applyFont="1" applyFill="1" applyBorder="1" applyAlignment="1">
      <x:alignment horizontal="center"/>
    </x:xf>
    <x:xf numFmtId="0" fontId="9" fillId="8" borderId="4" xfId="0" applyNumberFormat="1" applyFont="1" applyFill="1" applyBorder="1" applyAlignment="1">
      <x:alignment horizontal="center"/>
    </x:xf>
    <x:xf numFmtId="0" fontId="9" fillId="8" borderId="5" xfId="0" applyNumberFormat="1" applyFont="1" applyFill="1" applyBorder="1" applyAlignment="1">
      <x:alignment horizontal="center"/>
    </x:xf>
    <x:xf numFmtId="0" fontId="9" fillId="8" borderId="6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c7edb8eb654368" /><Relationship Type="http://schemas.openxmlformats.org/officeDocument/2006/relationships/theme" Target="/xl/theme/theme1.xml" Id="R03975c9e59a8473b" /><Relationship Type="http://schemas.openxmlformats.org/officeDocument/2006/relationships/sharedStrings" Target="/xl/sharedStrings.xml" Id="Rd9e904404f96409a" /><Relationship Type="http://schemas.openxmlformats.org/officeDocument/2006/relationships/worksheet" Target="/xl/worksheets/sheet1.xml" Id="R3d8ebc01822e43c7" /><Relationship Type="http://schemas.openxmlformats.org/officeDocument/2006/relationships/worksheet" Target="/xl/worksheets/sheet2.xml" Id="R85bee958f9734de3" /><Relationship Type="http://schemas.openxmlformats.org/officeDocument/2006/relationships/worksheet" Target="/xl/worksheets/sheet3.xml" Id="R1e78f17213e94f8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8" hidden="0" customWidth="1"/>
    <x:col min="2" max="2" width="23" hidden="0" customWidth="1"/>
    <x:col min="3" max="3" width="10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  <x:col min="13" max="13" width="10" hidden="0" customWidth="1"/>
    <x:col min="14" max="14" width="14" hidden="0" customWidth="1"/>
  </x:cols>
  <x:sheetData>
    <x:row r="1" ht="30" customHeight="1">
      <x:c r="A1" s="15" t="str">
        <x:v>DMS 2026 — Final Championship Standings</x:v>
      </x:c>
      <x:c r="B1" s="15"/>
      <x:c r="C1" s="15"/>
      <x:c r="D1" s="15"/>
      <x:c r="E1" s="15"/>
      <x:c r="F1" s="15"/>
      <x:c r="G1" s="15"/>
      <x:c r="H1" s="15"/>
      <x:c r="I1" s="15"/>
      <x:c r="J1" s="15"/>
      <x:c r="K1" s="15"/>
      <x:c r="L1" s="15"/>
      <x:c r="M1" s="15"/>
      <x:c r="N1" s="15"/>
    </x:row>
    <x:row r="2">
      <x:c r="A2" s="18" t="str">
        <x:v>Final score = best 6 regular-event results + StratoCup at 1.5× position points. DNS participants excluded.</x:v>
      </x:c>
      <x:c r="B2" s="18"/>
      <x:c r="C2" s="18"/>
      <x:c r="D2" s="18"/>
      <x:c r="E2" s="18"/>
      <x:c r="F2" s="18"/>
      <x:c r="G2" s="18"/>
      <x:c r="H2" s="18"/>
      <x:c r="I2" s="18"/>
      <x:c r="J2" s="18"/>
      <x:c r="K2" s="18"/>
      <x:c r="L2" s="18"/>
      <x:c r="M2" s="18"/>
      <x:c r="N2" s="18"/>
    </x:row>
    <x:row r="4">
      <x:c r="A4" s="19" t="str">
        <x:v>Daily Class</x:v>
      </x:c>
      <x:c r="B4" s="19"/>
      <x:c r="C4" s="19"/>
      <x:c r="D4" s="19"/>
      <x:c r="E4" s="19"/>
      <x:c r="F4" s="19"/>
      <x:c r="G4" s="19"/>
      <x:c r="H4" s="19"/>
      <x:c r="I4" s="19"/>
      <x:c r="J4" s="19"/>
      <x:c r="K4" s="19"/>
      <x:c r="L4" s="19"/>
      <x:c r="M4" s="19"/>
      <x:c r="N4" s="19"/>
    </x:row>
    <x:row r="5">
      <x:c r="A5" s="23" t="str">
        <x:v>Rank</x:v>
      </x:c>
      <x:c r="B5" s="23" t="str">
        <x:v>Driver</x:v>
      </x:c>
      <x:c r="C5" s="23" t="str">
        <x:v>Event 1</x:v>
      </x:c>
      <x:c r="D5" s="23" t="str">
        <x:v>Event 2</x:v>
      </x:c>
      <x:c r="E5" s="23" t="str">
        <x:v>Event 3</x:v>
      </x:c>
      <x:c r="F5" s="23" t="str">
        <x:v>Event 4</x:v>
      </x:c>
      <x:c r="G5" s="23" t="str">
        <x:v>Event 5</x:v>
      </x:c>
      <x:c r="H5" s="23" t="str">
        <x:v>Event 6</x:v>
      </x:c>
      <x:c r="I5" s="23" t="str">
        <x:v>Event 7</x:v>
      </x:c>
      <x:c r="J5" s="23" t="str">
        <x:v>Event 8</x:v>
      </x:c>
      <x:c r="K5" s="23" t="str">
        <x:v>Dropped</x:v>
      </x:c>
      <x:c r="L5" s="23" t="str">
        <x:v>Best 6</x:v>
      </x:c>
      <x:c r="M5" s="23" t="str">
        <x:v>StratoCup</x:v>
      </x:c>
      <x:c r="N5" s="23" t="str">
        <x:v>Championship</x:v>
      </x:c>
    </x:row>
    <x:row r="6">
      <x:c r="A6" s="24" t="n">
        <x:v>1</x:v>
      </x:c>
      <x:c r="B6" s="6" t="str">
        <x:v>Zachary B</x:v>
      </x:c>
      <x:c r="C6" s="24" t="n">
        <x:f>SUMIFS('Event Results'!$F$2:$F$351,'Event Results'!$A$2:$A$351,1,'Event Results'!$B$2:$B$351,"Daily",'Event Results'!$D$2:$D$351,B6)</x:f>
        <x:v>10</x:v>
      </x:c>
      <x:c r="D6" s="24" t="n">
        <x:f>SUMIFS('Event Results'!$F$2:$F$351,'Event Results'!$A$2:$A$351,2,'Event Results'!$B$2:$B$351,"Daily",'Event Results'!$D$2:$D$351,B6)</x:f>
        <x:v>10</x:v>
      </x:c>
      <x:c r="E6" s="24" t="n">
        <x:f>SUMIFS('Event Results'!$F$2:$F$351,'Event Results'!$A$2:$A$351,3,'Event Results'!$B$2:$B$351,"Daily",'Event Results'!$D$2:$D$351,B6)</x:f>
        <x:v>9</x:v>
      </x:c>
      <x:c r="F6" s="24" t="n">
        <x:f>SUMIFS('Event Results'!$F$2:$F$351,'Event Results'!$A$2:$A$351,4,'Event Results'!$B$2:$B$351,"Daily",'Event Results'!$D$2:$D$351,B6)</x:f>
        <x:v>9</x:v>
      </x:c>
      <x:c r="G6" s="24" t="n">
        <x:f>SUMIFS('Event Results'!$F$2:$F$351,'Event Results'!$A$2:$A$351,5,'Event Results'!$B$2:$B$351,"Daily",'Event Results'!$D$2:$D$351,B6)</x:f>
        <x:v>10</x:v>
      </x:c>
      <x:c r="H6" s="24" t="n">
        <x:f>SUMIFS('Event Results'!$F$2:$F$351,'Event Results'!$A$2:$A$351,6,'Event Results'!$B$2:$B$351,"Daily",'Event Results'!$D$2:$D$351,B6)</x:f>
        <x:v>9</x:v>
      </x:c>
      <x:c r="I6" s="24" t="n">
        <x:f>SUMIFS('Event Results'!$F$2:$F$351,'Event Results'!$A$2:$A$351,7,'Event Results'!$B$2:$B$351,"Daily",'Event Results'!$D$2:$D$351,B6)</x:f>
        <x:v>8</x:v>
      </x:c>
      <x:c r="J6" s="24" t="n">
        <x:f>SUMIFS('Event Results'!$F$2:$F$351,'Event Results'!$A$2:$A$351,8,'Event Results'!$B$2:$B$351,"Daily",'Event Results'!$D$2:$D$351,B6)</x:f>
        <x:v>10</x:v>
      </x:c>
      <x:c r="K6" s="30" t="n">
        <x:f>MIN(C6:J6)+SMALL(C6:J6,2)</x:f>
        <x:v>17</x:v>
      </x:c>
      <x:c r="L6" s="36" t="n">
        <x:f>SUM(C6:J6)-K6</x:f>
        <x:v>58</x:v>
      </x:c>
      <x:c r="M6" s="42" t="n">
        <x:f>SUMIFS('Event Results'!$F$2:$F$351,'Event Results'!$A$2:$A$351,9,'Event Results'!$B$2:$B$351,"Daily",'Event Results'!$D$2:$D$351,B6)</x:f>
        <x:v>15</x:v>
      </x:c>
      <x:c r="N6" s="48" t="n">
        <x:f>L6+M6</x:f>
        <x:v>73</x:v>
      </x:c>
    </x:row>
    <x:row r="7">
      <x:c r="A7" s="25" t="n">
        <x:v>2</x:v>
      </x:c>
      <x:c r="B7" s="7" t="str">
        <x:v>Dan R</x:v>
      </x:c>
      <x:c r="C7" s="25" t="n">
        <x:f>SUMIFS('Event Results'!$F$2:$F$351,'Event Results'!$A$2:$A$351,1,'Event Results'!$B$2:$B$351,"Daily",'Event Results'!$D$2:$D$351,B7)</x:f>
        <x:v>0</x:v>
      </x:c>
      <x:c r="D7" s="25" t="n">
        <x:f>SUMIFS('Event Results'!$F$2:$F$351,'Event Results'!$A$2:$A$351,2,'Event Results'!$B$2:$B$351,"Daily",'Event Results'!$D$2:$D$351,B7)</x:f>
        <x:v>9</x:v>
      </x:c>
      <x:c r="E7" s="25" t="n">
        <x:f>SUMIFS('Event Results'!$F$2:$F$351,'Event Results'!$A$2:$A$351,3,'Event Results'!$B$2:$B$351,"Daily",'Event Results'!$D$2:$D$351,B7)</x:f>
        <x:v>10</x:v>
      </x:c>
      <x:c r="F7" s="25" t="n">
        <x:f>SUMIFS('Event Results'!$F$2:$F$351,'Event Results'!$A$2:$A$351,4,'Event Results'!$B$2:$B$351,"Daily",'Event Results'!$D$2:$D$351,B7)</x:f>
        <x:v>10</x:v>
      </x:c>
      <x:c r="G7" s="25" t="n">
        <x:f>SUMIFS('Event Results'!$F$2:$F$351,'Event Results'!$A$2:$A$351,5,'Event Results'!$B$2:$B$351,"Daily",'Event Results'!$D$2:$D$351,B7)</x:f>
        <x:v>9</x:v>
      </x:c>
      <x:c r="H7" s="25" t="n">
        <x:f>SUMIFS('Event Results'!$F$2:$F$351,'Event Results'!$A$2:$A$351,6,'Event Results'!$B$2:$B$351,"Daily",'Event Results'!$D$2:$D$351,B7)</x:f>
        <x:v>10</x:v>
      </x:c>
      <x:c r="I7" s="25" t="n">
        <x:f>SUMIFS('Event Results'!$F$2:$F$351,'Event Results'!$A$2:$A$351,7,'Event Results'!$B$2:$B$351,"Daily",'Event Results'!$D$2:$D$351,B7)</x:f>
        <x:v>10</x:v>
      </x:c>
      <x:c r="J7" s="25" t="n">
        <x:f>SUMIFS('Event Results'!$F$2:$F$351,'Event Results'!$A$2:$A$351,8,'Event Results'!$B$2:$B$351,"Daily",'Event Results'!$D$2:$D$351,B7)</x:f>
        <x:v>7</x:v>
      </x:c>
      <x:c r="K7" s="31" t="n">
        <x:f>MIN(C7:J7)+SMALL(C7:J7,2)</x:f>
        <x:v>7</x:v>
      </x:c>
      <x:c r="L7" s="37" t="n">
        <x:f>SUM(C7:J7)-K7</x:f>
        <x:v>58</x:v>
      </x:c>
      <x:c r="M7" s="43" t="n">
        <x:f>SUMIFS('Event Results'!$F$2:$F$351,'Event Results'!$A$2:$A$351,9,'Event Results'!$B$2:$B$351,"Daily",'Event Results'!$D$2:$D$351,B7)</x:f>
        <x:v>13.5</x:v>
      </x:c>
      <x:c r="N7" s="49" t="n">
        <x:f>L7+M7</x:f>
        <x:v>71.5</x:v>
      </x:c>
    </x:row>
    <x:row r="8">
      <x:c r="A8" s="25" t="n">
        <x:v>3</x:v>
      </x:c>
      <x:c r="B8" s="7" t="str">
        <x:v>Thanh N</x:v>
      </x:c>
      <x:c r="C8" s="25" t="n">
        <x:f>SUMIFS('Event Results'!$F$2:$F$351,'Event Results'!$A$2:$A$351,1,'Event Results'!$B$2:$B$351,"Daily",'Event Results'!$D$2:$D$351,B8)</x:f>
        <x:v>7</x:v>
      </x:c>
      <x:c r="D8" s="25" t="n">
        <x:f>SUMIFS('Event Results'!$F$2:$F$351,'Event Results'!$A$2:$A$351,2,'Event Results'!$B$2:$B$351,"Daily",'Event Results'!$D$2:$D$351,B8)</x:f>
        <x:v>0</x:v>
      </x:c>
      <x:c r="E8" s="25" t="n">
        <x:f>SUMIFS('Event Results'!$F$2:$F$351,'Event Results'!$A$2:$A$351,3,'Event Results'!$B$2:$B$351,"Daily",'Event Results'!$D$2:$D$351,B8)</x:f>
        <x:v>0</x:v>
      </x:c>
      <x:c r="F8" s="25" t="n">
        <x:f>SUMIFS('Event Results'!$F$2:$F$351,'Event Results'!$A$2:$A$351,4,'Event Results'!$B$2:$B$351,"Daily",'Event Results'!$D$2:$D$351,B8)</x:f>
        <x:v>6</x:v>
      </x:c>
      <x:c r="G8" s="25" t="n">
        <x:f>SUMIFS('Event Results'!$F$2:$F$351,'Event Results'!$A$2:$A$351,5,'Event Results'!$B$2:$B$351,"Daily",'Event Results'!$D$2:$D$351,B8)</x:f>
        <x:v>7</x:v>
      </x:c>
      <x:c r="H8" s="25" t="n">
        <x:f>SUMIFS('Event Results'!$F$2:$F$351,'Event Results'!$A$2:$A$351,6,'Event Results'!$B$2:$B$351,"Daily",'Event Results'!$D$2:$D$351,B8)</x:f>
        <x:v>7</x:v>
      </x:c>
      <x:c r="I8" s="25" t="n">
        <x:f>SUMIFS('Event Results'!$F$2:$F$351,'Event Results'!$A$2:$A$351,7,'Event Results'!$B$2:$B$351,"Daily",'Event Results'!$D$2:$D$351,B8)</x:f>
        <x:v>4</x:v>
      </x:c>
      <x:c r="J8" s="25" t="n">
        <x:f>SUMIFS('Event Results'!$F$2:$F$351,'Event Results'!$A$2:$A$351,8,'Event Results'!$B$2:$B$351,"Daily",'Event Results'!$D$2:$D$351,B8)</x:f>
        <x:v>5</x:v>
      </x:c>
      <x:c r="K8" s="31" t="n">
        <x:f>MIN(C8:J8)+SMALL(C8:J8,2)</x:f>
        <x:v>0</x:v>
      </x:c>
      <x:c r="L8" s="37" t="n">
        <x:f>SUM(C8:J8)-K8</x:f>
        <x:v>36</x:v>
      </x:c>
      <x:c r="M8" s="43" t="n">
        <x:f>SUMIFS('Event Results'!$F$2:$F$351,'Event Results'!$A$2:$A$351,9,'Event Results'!$B$2:$B$351,"Daily",'Event Results'!$D$2:$D$351,B8)</x:f>
        <x:v>0</x:v>
      </x:c>
      <x:c r="N8" s="49" t="n">
        <x:f>L8+M8</x:f>
        <x:v>36</x:v>
      </x:c>
    </x:row>
    <x:row r="9">
      <x:c r="A9" s="25" t="n">
        <x:v>4</x:v>
      </x:c>
      <x:c r="B9" s="7" t="str">
        <x:v>Mike B</x:v>
      </x:c>
      <x:c r="C9" s="25" t="n">
        <x:f>SUMIFS('Event Results'!$F$2:$F$351,'Event Results'!$A$2:$A$351,1,'Event Results'!$B$2:$B$351,"Daily",'Event Results'!$D$2:$D$351,B9)</x:f>
        <x:v>9</x:v>
      </x:c>
      <x:c r="D9" s="25" t="n">
        <x:f>SUMIFS('Event Results'!$F$2:$F$351,'Event Results'!$A$2:$A$351,2,'Event Results'!$B$2:$B$351,"Daily",'Event Results'!$D$2:$D$351,B9)</x:f>
        <x:v>8</x:v>
      </x:c>
      <x:c r="E9" s="25" t="n">
        <x:f>SUMIFS('Event Results'!$F$2:$F$351,'Event Results'!$A$2:$A$351,3,'Event Results'!$B$2:$B$351,"Daily",'Event Results'!$D$2:$D$351,B9)</x:f>
        <x:v>0</x:v>
      </x:c>
      <x:c r="F9" s="25" t="n">
        <x:f>SUMIFS('Event Results'!$F$2:$F$351,'Event Results'!$A$2:$A$351,4,'Event Results'!$B$2:$B$351,"Daily",'Event Results'!$D$2:$D$351,B9)</x:f>
        <x:v>8</x:v>
      </x:c>
      <x:c r="G9" s="25" t="n">
        <x:f>SUMIFS('Event Results'!$F$2:$F$351,'Event Results'!$A$2:$A$351,5,'Event Results'!$B$2:$B$351,"Daily",'Event Results'!$D$2:$D$351,B9)</x:f>
        <x:v>0</x:v>
      </x:c>
      <x:c r="H9" s="25" t="n">
        <x:f>SUMIFS('Event Results'!$F$2:$F$351,'Event Results'!$A$2:$A$351,6,'Event Results'!$B$2:$B$351,"Daily",'Event Results'!$D$2:$D$351,B9)</x:f>
        <x:v>8</x:v>
      </x:c>
      <x:c r="I9" s="25" t="n">
        <x:f>SUMIFS('Event Results'!$F$2:$F$351,'Event Results'!$A$2:$A$351,7,'Event Results'!$B$2:$B$351,"Daily",'Event Results'!$D$2:$D$351,B9)</x:f>
        <x:v>0</x:v>
      </x:c>
      <x:c r="J9" s="25" t="n">
        <x:f>SUMIFS('Event Results'!$F$2:$F$351,'Event Results'!$A$2:$A$351,8,'Event Results'!$B$2:$B$351,"Daily",'Event Results'!$D$2:$D$351,B9)</x:f>
        <x:v>0</x:v>
      </x:c>
      <x:c r="K9" s="31" t="n">
        <x:f>MIN(C9:J9)+SMALL(C9:J9,2)</x:f>
        <x:v>0</x:v>
      </x:c>
      <x:c r="L9" s="37" t="n">
        <x:f>SUM(C9:J9)-K9</x:f>
        <x:v>33</x:v>
      </x:c>
      <x:c r="M9" s="43" t="n">
        <x:f>SUMIFS('Event Results'!$F$2:$F$351,'Event Results'!$A$2:$A$351,9,'Event Results'!$B$2:$B$351,"Daily",'Event Results'!$D$2:$D$351,B9)</x:f>
        <x:v>0</x:v>
      </x:c>
      <x:c r="N9" s="49" t="n">
        <x:f>L9+M9</x:f>
        <x:v>33</x:v>
      </x:c>
    </x:row>
    <x:row r="10">
      <x:c r="A10" s="25" t="n">
        <x:v>5</x:v>
      </x:c>
      <x:c r="B10" s="7" t="str">
        <x:v>Michael P</x:v>
      </x:c>
      <x:c r="C10" s="25" t="n">
        <x:f>SUMIFS('Event Results'!$F$2:$F$351,'Event Results'!$A$2:$A$351,1,'Event Results'!$B$2:$B$351,"Daily",'Event Results'!$D$2:$D$351,B10)</x:f>
        <x:v>0</x:v>
      </x:c>
      <x:c r="D10" s="25" t="n">
        <x:f>SUMIFS('Event Results'!$F$2:$F$351,'Event Results'!$A$2:$A$351,2,'Event Results'!$B$2:$B$351,"Daily",'Event Results'!$D$2:$D$351,B10)</x:f>
        <x:v>0</x:v>
      </x:c>
      <x:c r="E10" s="25" t="n">
        <x:f>SUMIFS('Event Results'!$F$2:$F$351,'Event Results'!$A$2:$A$351,3,'Event Results'!$B$2:$B$351,"Daily",'Event Results'!$D$2:$D$351,B10)</x:f>
        <x:v>0</x:v>
      </x:c>
      <x:c r="F10" s="25" t="n">
        <x:f>SUMIFS('Event Results'!$F$2:$F$351,'Event Results'!$A$2:$A$351,4,'Event Results'!$B$2:$B$351,"Daily",'Event Results'!$D$2:$D$351,B10)</x:f>
        <x:v>7</x:v>
      </x:c>
      <x:c r="G10" s="25" t="n">
        <x:f>SUMIFS('Event Results'!$F$2:$F$351,'Event Results'!$A$2:$A$351,5,'Event Results'!$B$2:$B$351,"Daily",'Event Results'!$D$2:$D$351,B10)</x:f>
        <x:v>0</x:v>
      </x:c>
      <x:c r="H10" s="25" t="n">
        <x:f>SUMIFS('Event Results'!$F$2:$F$351,'Event Results'!$A$2:$A$351,6,'Event Results'!$B$2:$B$351,"Daily",'Event Results'!$D$2:$D$351,B10)</x:f>
        <x:v>0</x:v>
      </x:c>
      <x:c r="I10" s="25" t="n">
        <x:f>SUMIFS('Event Results'!$F$2:$F$351,'Event Results'!$A$2:$A$351,7,'Event Results'!$B$2:$B$351,"Daily",'Event Results'!$D$2:$D$351,B10)</x:f>
        <x:v>6</x:v>
      </x:c>
      <x:c r="J10" s="25" t="n">
        <x:f>SUMIFS('Event Results'!$F$2:$F$351,'Event Results'!$A$2:$A$351,8,'Event Results'!$B$2:$B$351,"Daily",'Event Results'!$D$2:$D$351,B10)</x:f>
        <x:v>8</x:v>
      </x:c>
      <x:c r="K10" s="31" t="n">
        <x:f>MIN(C10:J10)+SMALL(C10:J10,2)</x:f>
        <x:v>0</x:v>
      </x:c>
      <x:c r="L10" s="37" t="n">
        <x:f>SUM(C10:J10)-K10</x:f>
        <x:v>21</x:v>
      </x:c>
      <x:c r="M10" s="43" t="n">
        <x:f>SUMIFS('Event Results'!$F$2:$F$351,'Event Results'!$A$2:$A$351,9,'Event Results'!$B$2:$B$351,"Daily",'Event Results'!$D$2:$D$351,B10)</x:f>
        <x:v>10.5</x:v>
      </x:c>
      <x:c r="N10" s="49" t="n">
        <x:f>L10+M10</x:f>
        <x:v>31.5</x:v>
      </x:c>
    </x:row>
    <x:row r="11">
      <x:c r="A11" s="25" t="n">
        <x:v>6</x:v>
      </x:c>
      <x:c r="B11" s="7" t="str">
        <x:v>Marc L</x:v>
      </x:c>
      <x:c r="C11" s="25" t="n">
        <x:f>SUMIFS('Event Results'!$F$2:$F$351,'Event Results'!$A$2:$A$351,1,'Event Results'!$B$2:$B$351,"Daily",'Event Results'!$D$2:$D$351,B11)</x:f>
        <x:v>0</x:v>
      </x:c>
      <x:c r="D11" s="25" t="n">
        <x:f>SUMIFS('Event Results'!$F$2:$F$351,'Event Results'!$A$2:$A$351,2,'Event Results'!$B$2:$B$351,"Daily",'Event Results'!$D$2:$D$351,B11)</x:f>
        <x:v>0</x:v>
      </x:c>
      <x:c r="E11" s="25" t="n">
        <x:f>SUMIFS('Event Results'!$F$2:$F$351,'Event Results'!$A$2:$A$351,3,'Event Results'!$B$2:$B$351,"Daily",'Event Results'!$D$2:$D$351,B11)</x:f>
        <x:v>0</x:v>
      </x:c>
      <x:c r="F11" s="25" t="n">
        <x:f>SUMIFS('Event Results'!$F$2:$F$351,'Event Results'!$A$2:$A$351,4,'Event Results'!$B$2:$B$351,"Daily",'Event Results'!$D$2:$D$351,B11)</x:f>
        <x:v>0</x:v>
      </x:c>
      <x:c r="G11" s="25" t="n">
        <x:f>SUMIFS('Event Results'!$F$2:$F$351,'Event Results'!$A$2:$A$351,5,'Event Results'!$B$2:$B$351,"Daily",'Event Results'!$D$2:$D$351,B11)</x:f>
        <x:v>8</x:v>
      </x:c>
      <x:c r="H11" s="25" t="n">
        <x:f>SUMIFS('Event Results'!$F$2:$F$351,'Event Results'!$A$2:$A$351,6,'Event Results'!$B$2:$B$351,"Daily",'Event Results'!$D$2:$D$351,B11)</x:f>
        <x:v>0</x:v>
      </x:c>
      <x:c r="I11" s="25" t="n">
        <x:f>SUMIFS('Event Results'!$F$2:$F$351,'Event Results'!$A$2:$A$351,7,'Event Results'!$B$2:$B$351,"Daily",'Event Results'!$D$2:$D$351,B11)</x:f>
        <x:v>5</x:v>
      </x:c>
      <x:c r="J11" s="25" t="n">
        <x:f>SUMIFS('Event Results'!$F$2:$F$351,'Event Results'!$A$2:$A$351,8,'Event Results'!$B$2:$B$351,"Daily",'Event Results'!$D$2:$D$351,B11)</x:f>
        <x:v>0</x:v>
      </x:c>
      <x:c r="K11" s="31" t="n">
        <x:f>MIN(C11:J11)+SMALL(C11:J11,2)</x:f>
        <x:v>0</x:v>
      </x:c>
      <x:c r="L11" s="37" t="n">
        <x:f>SUM(C11:J11)-K11</x:f>
        <x:v>13</x:v>
      </x:c>
      <x:c r="M11" s="43" t="n">
        <x:f>SUMIFS('Event Results'!$F$2:$F$351,'Event Results'!$A$2:$A$351,9,'Event Results'!$B$2:$B$351,"Daily",'Event Results'!$D$2:$D$351,B11)</x:f>
        <x:v>9</x:v>
      </x:c>
      <x:c r="N11" s="49" t="n">
        <x:f>L11+M11</x:f>
        <x:v>22</x:v>
      </x:c>
    </x:row>
    <x:row r="12">
      <x:c r="A12" s="25" t="n">
        <x:v>7</x:v>
      </x:c>
      <x:c r="B12" s="7" t="str">
        <x:v>Steve M</x:v>
      </x:c>
      <x:c r="C12" s="25" t="n">
        <x:f>SUMIFS('Event Results'!$F$2:$F$351,'Event Results'!$A$2:$A$351,1,'Event Results'!$B$2:$B$351,"Daily",'Event Results'!$D$2:$D$351,B12)</x:f>
        <x:v>8</x:v>
      </x:c>
      <x:c r="D12" s="25" t="n">
        <x:f>SUMIFS('Event Results'!$F$2:$F$351,'Event Results'!$A$2:$A$351,2,'Event Results'!$B$2:$B$351,"Daily",'Event Results'!$D$2:$D$351,B12)</x:f>
        <x:v>0</x:v>
      </x:c>
      <x:c r="E12" s="25" t="n">
        <x:f>SUMIFS('Event Results'!$F$2:$F$351,'Event Results'!$A$2:$A$351,3,'Event Results'!$B$2:$B$351,"Daily",'Event Results'!$D$2:$D$351,B12)</x:f>
        <x:v>0</x:v>
      </x:c>
      <x:c r="F12" s="25" t="n">
        <x:f>SUMIFS('Event Results'!$F$2:$F$351,'Event Results'!$A$2:$A$351,4,'Event Results'!$B$2:$B$351,"Daily",'Event Results'!$D$2:$D$351,B12)</x:f>
        <x:v>0</x:v>
      </x:c>
      <x:c r="G12" s="25" t="n">
        <x:f>SUMIFS('Event Results'!$F$2:$F$351,'Event Results'!$A$2:$A$351,5,'Event Results'!$B$2:$B$351,"Daily",'Event Results'!$D$2:$D$351,B12)</x:f>
        <x:v>0</x:v>
      </x:c>
      <x:c r="H12" s="25" t="n">
        <x:f>SUMIFS('Event Results'!$F$2:$F$351,'Event Results'!$A$2:$A$351,6,'Event Results'!$B$2:$B$351,"Daily",'Event Results'!$D$2:$D$351,B12)</x:f>
        <x:v>0</x:v>
      </x:c>
      <x:c r="I12" s="25" t="n">
        <x:f>SUMIFS('Event Results'!$F$2:$F$351,'Event Results'!$A$2:$A$351,7,'Event Results'!$B$2:$B$351,"Daily",'Event Results'!$D$2:$D$351,B12)</x:f>
        <x:v>7</x:v>
      </x:c>
      <x:c r="J12" s="25" t="n">
        <x:f>SUMIFS('Event Results'!$F$2:$F$351,'Event Results'!$A$2:$A$351,8,'Event Results'!$B$2:$B$351,"Daily",'Event Results'!$D$2:$D$351,B12)</x:f>
        <x:v>6</x:v>
      </x:c>
      <x:c r="K12" s="31" t="n">
        <x:f>MIN(C12:J12)+SMALL(C12:J12,2)</x:f>
        <x:v>0</x:v>
      </x:c>
      <x:c r="L12" s="37" t="n">
        <x:f>SUM(C12:J12)-K12</x:f>
        <x:v>21</x:v>
      </x:c>
      <x:c r="M12" s="43" t="n">
        <x:f>SUMIFS('Event Results'!$F$2:$F$351,'Event Results'!$A$2:$A$351,9,'Event Results'!$B$2:$B$351,"Daily",'Event Results'!$D$2:$D$351,B12)</x:f>
        <x:v>0</x:v>
      </x:c>
      <x:c r="N12" s="49" t="n">
        <x:f>L12+M12</x:f>
        <x:v>21</x:v>
      </x:c>
    </x:row>
    <x:row r="13">
      <x:c r="A13" s="25" t="n">
        <x:v>8</x:v>
      </x:c>
      <x:c r="B13" s="7" t="str">
        <x:v>Spencer B</x:v>
      </x:c>
      <x:c r="C13" s="25" t="n">
        <x:f>SUMIFS('Event Results'!$F$2:$F$351,'Event Results'!$A$2:$A$351,1,'Event Results'!$B$2:$B$351,"Daily",'Event Results'!$D$2:$D$351,B13)</x:f>
        <x:v>0</x:v>
      </x:c>
      <x:c r="D13" s="25" t="n">
        <x:f>SUMIFS('Event Results'!$F$2:$F$351,'Event Results'!$A$2:$A$351,2,'Event Results'!$B$2:$B$351,"Daily",'Event Results'!$D$2:$D$351,B13)</x:f>
        <x:v>6</x:v>
      </x:c>
      <x:c r="E13" s="25" t="n">
        <x:f>SUMIFS('Event Results'!$F$2:$F$351,'Event Results'!$A$2:$A$351,3,'Event Results'!$B$2:$B$351,"Daily",'Event Results'!$D$2:$D$351,B13)</x:f>
        <x:v>0</x:v>
      </x:c>
      <x:c r="F13" s="25" t="n">
        <x:f>SUMIFS('Event Results'!$F$2:$F$351,'Event Results'!$A$2:$A$351,4,'Event Results'!$B$2:$B$351,"Daily",'Event Results'!$D$2:$D$351,B13)</x:f>
        <x:v>0</x:v>
      </x:c>
      <x:c r="G13" s="25" t="n">
        <x:f>SUMIFS('Event Results'!$F$2:$F$351,'Event Results'!$A$2:$A$351,5,'Event Results'!$B$2:$B$351,"Daily",'Event Results'!$D$2:$D$351,B13)</x:f>
        <x:v>0</x:v>
      </x:c>
      <x:c r="H13" s="25" t="n">
        <x:f>SUMIFS('Event Results'!$F$2:$F$351,'Event Results'!$A$2:$A$351,6,'Event Results'!$B$2:$B$351,"Daily",'Event Results'!$D$2:$D$351,B13)</x:f>
        <x:v>0</x:v>
      </x:c>
      <x:c r="I13" s="25" t="n">
        <x:f>SUMIFS('Event Results'!$F$2:$F$351,'Event Results'!$A$2:$A$351,7,'Event Results'!$B$2:$B$351,"Daily",'Event Results'!$D$2:$D$351,B13)</x:f>
        <x:v>0</x:v>
      </x:c>
      <x:c r="J13" s="25" t="n">
        <x:f>SUMIFS('Event Results'!$F$2:$F$351,'Event Results'!$A$2:$A$351,8,'Event Results'!$B$2:$B$351,"Daily",'Event Results'!$D$2:$D$351,B13)</x:f>
        <x:v>0</x:v>
      </x:c>
      <x:c r="K13" s="31" t="n">
        <x:f>MIN(C13:J13)+SMALL(C13:J13,2)</x:f>
        <x:v>0</x:v>
      </x:c>
      <x:c r="L13" s="37" t="n">
        <x:f>SUM(C13:J13)-K13</x:f>
        <x:v>6</x:v>
      </x:c>
      <x:c r="M13" s="43" t="n">
        <x:f>SUMIFS('Event Results'!$F$2:$F$351,'Event Results'!$A$2:$A$351,9,'Event Results'!$B$2:$B$351,"Daily",'Event Results'!$D$2:$D$351,B13)</x:f>
        <x:v>12</x:v>
      </x:c>
      <x:c r="N13" s="49" t="n">
        <x:f>L13+M13</x:f>
        <x:v>18</x:v>
      </x:c>
    </x:row>
    <x:row r="14">
      <x:c r="A14" s="25" t="n">
        <x:v>9</x:v>
      </x:c>
      <x:c r="B14" s="7" t="str">
        <x:v>Colin S</x:v>
      </x:c>
      <x:c r="C14" s="25" t="n">
        <x:f>SUMIFS('Event Results'!$F$2:$F$351,'Event Results'!$A$2:$A$351,1,'Event Results'!$B$2:$B$351,"Daily",'Event Results'!$D$2:$D$351,B14)</x:f>
        <x:v>0</x:v>
      </x:c>
      <x:c r="D14" s="25" t="n">
        <x:f>SUMIFS('Event Results'!$F$2:$F$351,'Event Results'!$A$2:$A$351,2,'Event Results'!$B$2:$B$351,"Daily",'Event Results'!$D$2:$D$351,B14)</x:f>
        <x:v>7</x:v>
      </x:c>
      <x:c r="E14" s="25" t="n">
        <x:f>SUMIFS('Event Results'!$F$2:$F$351,'Event Results'!$A$2:$A$351,3,'Event Results'!$B$2:$B$351,"Daily",'Event Results'!$D$2:$D$351,B14)</x:f>
        <x:v>0</x:v>
      </x:c>
      <x:c r="F14" s="25" t="n">
        <x:f>SUMIFS('Event Results'!$F$2:$F$351,'Event Results'!$A$2:$A$351,4,'Event Results'!$B$2:$B$351,"Daily",'Event Results'!$D$2:$D$351,B14)</x:f>
        <x:v>0</x:v>
      </x:c>
      <x:c r="G14" s="25" t="n">
        <x:f>SUMIFS('Event Results'!$F$2:$F$351,'Event Results'!$A$2:$A$351,5,'Event Results'!$B$2:$B$351,"Daily",'Event Results'!$D$2:$D$351,B14)</x:f>
        <x:v>0</x:v>
      </x:c>
      <x:c r="H14" s="25" t="n">
        <x:f>SUMIFS('Event Results'!$F$2:$F$351,'Event Results'!$A$2:$A$351,6,'Event Results'!$B$2:$B$351,"Daily",'Event Results'!$D$2:$D$351,B14)</x:f>
        <x:v>0</x:v>
      </x:c>
      <x:c r="I14" s="25" t="n">
        <x:f>SUMIFS('Event Results'!$F$2:$F$351,'Event Results'!$A$2:$A$351,7,'Event Results'!$B$2:$B$351,"Daily",'Event Results'!$D$2:$D$351,B14)</x:f>
        <x:v>0</x:v>
      </x:c>
      <x:c r="J14" s="25" t="n">
        <x:f>SUMIFS('Event Results'!$F$2:$F$351,'Event Results'!$A$2:$A$351,8,'Event Results'!$B$2:$B$351,"Daily",'Event Results'!$D$2:$D$351,B14)</x:f>
        <x:v>9</x:v>
      </x:c>
      <x:c r="K14" s="31" t="n">
        <x:f>MIN(C14:J14)+SMALL(C14:J14,2)</x:f>
        <x:v>0</x:v>
      </x:c>
      <x:c r="L14" s="37" t="n">
        <x:f>SUM(C14:J14)-K14</x:f>
        <x:v>16</x:v>
      </x:c>
      <x:c r="M14" s="43" t="n">
        <x:f>SUMIFS('Event Results'!$F$2:$F$351,'Event Results'!$A$2:$A$351,9,'Event Results'!$B$2:$B$351,"Daily",'Event Results'!$D$2:$D$351,B14)</x:f>
        <x:v>0</x:v>
      </x:c>
      <x:c r="N14" s="49" t="n">
        <x:f>L14+M14</x:f>
        <x:v>16</x:v>
      </x:c>
    </x:row>
    <x:row r="15">
      <x:c r="A15" s="25" t="n">
        <x:v>10</x:v>
      </x:c>
      <x:c r="B15" s="7" t="str">
        <x:v>Nicholas K</x:v>
      </x:c>
      <x:c r="C15" s="25" t="n">
        <x:f>SUMIFS('Event Results'!$F$2:$F$351,'Event Results'!$A$2:$A$351,1,'Event Results'!$B$2:$B$351,"Daily",'Event Results'!$D$2:$D$351,B15)</x:f>
        <x:v>0</x:v>
      </x:c>
      <x:c r="D15" s="25" t="n">
        <x:f>SUMIFS('Event Results'!$F$2:$F$351,'Event Results'!$A$2:$A$351,2,'Event Results'!$B$2:$B$351,"Daily",'Event Results'!$D$2:$D$351,B15)</x:f>
        <x:v>0</x:v>
      </x:c>
      <x:c r="E15" s="25" t="n">
        <x:f>SUMIFS('Event Results'!$F$2:$F$351,'Event Results'!$A$2:$A$351,3,'Event Results'!$B$2:$B$351,"Daily",'Event Results'!$D$2:$D$351,B15)</x:f>
        <x:v>8</x:v>
      </x:c>
      <x:c r="F15" s="25" t="n">
        <x:f>SUMIFS('Event Results'!$F$2:$F$351,'Event Results'!$A$2:$A$351,4,'Event Results'!$B$2:$B$351,"Daily",'Event Results'!$D$2:$D$351,B15)</x:f>
        <x:v>0</x:v>
      </x:c>
      <x:c r="G15" s="25" t="n">
        <x:f>SUMIFS('Event Results'!$F$2:$F$351,'Event Results'!$A$2:$A$351,5,'Event Results'!$B$2:$B$351,"Daily",'Event Results'!$D$2:$D$351,B15)</x:f>
        <x:v>0</x:v>
      </x:c>
      <x:c r="H15" s="25" t="n">
        <x:f>SUMIFS('Event Results'!$F$2:$F$351,'Event Results'!$A$2:$A$351,6,'Event Results'!$B$2:$B$351,"Daily",'Event Results'!$D$2:$D$351,B15)</x:f>
        <x:v>0</x:v>
      </x:c>
      <x:c r="I15" s="25" t="n">
        <x:f>SUMIFS('Event Results'!$F$2:$F$351,'Event Results'!$A$2:$A$351,7,'Event Results'!$B$2:$B$351,"Daily",'Event Results'!$D$2:$D$351,B15)</x:f>
        <x:v>0</x:v>
      </x:c>
      <x:c r="J15" s="25" t="n">
        <x:f>SUMIFS('Event Results'!$F$2:$F$351,'Event Results'!$A$2:$A$351,8,'Event Results'!$B$2:$B$351,"Daily",'Event Results'!$D$2:$D$351,B15)</x:f>
        <x:v>3</x:v>
      </x:c>
      <x:c r="K15" s="31" t="n">
        <x:f>MIN(C15:J15)+SMALL(C15:J15,2)</x:f>
        <x:v>0</x:v>
      </x:c>
      <x:c r="L15" s="37" t="n">
        <x:f>SUM(C15:J15)-K15</x:f>
        <x:v>11</x:v>
      </x:c>
      <x:c r="M15" s="43" t="n">
        <x:f>SUMIFS('Event Results'!$F$2:$F$351,'Event Results'!$A$2:$A$351,9,'Event Results'!$B$2:$B$351,"Daily",'Event Results'!$D$2:$D$351,B15)</x:f>
        <x:v>0</x:v>
      </x:c>
      <x:c r="N15" s="49" t="n">
        <x:f>L15+M15</x:f>
        <x:v>11</x:v>
      </x:c>
    </x:row>
    <x:row r="16">
      <x:c r="A16" s="25" t="n">
        <x:v>11</x:v>
      </x:c>
      <x:c r="B16" s="7" t="str">
        <x:v>James R</x:v>
      </x:c>
      <x:c r="C16" s="25" t="n">
        <x:f>SUMIFS('Event Results'!$F$2:$F$351,'Event Results'!$A$2:$A$351,1,'Event Results'!$B$2:$B$351,"Daily",'Event Results'!$D$2:$D$351,B16)</x:f>
        <x:v>0</x:v>
      </x:c>
      <x:c r="D16" s="25" t="n">
        <x:f>SUMIFS('Event Results'!$F$2:$F$351,'Event Results'!$A$2:$A$351,2,'Event Results'!$B$2:$B$351,"Daily",'Event Results'!$D$2:$D$351,B16)</x:f>
        <x:v>0</x:v>
      </x:c>
      <x:c r="E16" s="25" t="n">
        <x:f>SUMIFS('Event Results'!$F$2:$F$351,'Event Results'!$A$2:$A$351,3,'Event Results'!$B$2:$B$351,"Daily",'Event Results'!$D$2:$D$351,B16)</x:f>
        <x:v>0</x:v>
      </x:c>
      <x:c r="F16" s="25" t="n">
        <x:f>SUMIFS('Event Results'!$F$2:$F$351,'Event Results'!$A$2:$A$351,4,'Event Results'!$B$2:$B$351,"Daily",'Event Results'!$D$2:$D$351,B16)</x:f>
        <x:v>0</x:v>
      </x:c>
      <x:c r="G16" s="25" t="n">
        <x:f>SUMIFS('Event Results'!$F$2:$F$351,'Event Results'!$A$2:$A$351,5,'Event Results'!$B$2:$B$351,"Daily",'Event Results'!$D$2:$D$351,B16)</x:f>
        <x:v>0</x:v>
      </x:c>
      <x:c r="H16" s="25" t="n">
        <x:f>SUMIFS('Event Results'!$F$2:$F$351,'Event Results'!$A$2:$A$351,6,'Event Results'!$B$2:$B$351,"Daily",'Event Results'!$D$2:$D$351,B16)</x:f>
        <x:v>0</x:v>
      </x:c>
      <x:c r="I16" s="25" t="n">
        <x:f>SUMIFS('Event Results'!$F$2:$F$351,'Event Results'!$A$2:$A$351,7,'Event Results'!$B$2:$B$351,"Daily",'Event Results'!$D$2:$D$351,B16)</x:f>
        <x:v>9</x:v>
      </x:c>
      <x:c r="J16" s="25" t="n">
        <x:f>SUMIFS('Event Results'!$F$2:$F$351,'Event Results'!$A$2:$A$351,8,'Event Results'!$B$2:$B$351,"Daily",'Event Results'!$D$2:$D$351,B16)</x:f>
        <x:v>0</x:v>
      </x:c>
      <x:c r="K16" s="31" t="n">
        <x:f>MIN(C16:J16)+SMALL(C16:J16,2)</x:f>
        <x:v>0</x:v>
      </x:c>
      <x:c r="L16" s="37" t="n">
        <x:f>SUM(C16:J16)-K16</x:f>
        <x:v>9</x:v>
      </x:c>
      <x:c r="M16" s="43" t="n">
        <x:f>SUMIFS('Event Results'!$F$2:$F$351,'Event Results'!$A$2:$A$351,9,'Event Results'!$B$2:$B$351,"Daily",'Event Results'!$D$2:$D$351,B16)</x:f>
        <x:v>0</x:v>
      </x:c>
      <x:c r="N16" s="49" t="n">
        <x:f>L16+M16</x:f>
        <x:v>9</x:v>
      </x:c>
    </x:row>
    <x:row r="17">
      <x:c r="A17" s="25" t="n">
        <x:v>12</x:v>
      </x:c>
      <x:c r="B17" s="7" t="str">
        <x:v>Hector L</x:v>
      </x:c>
      <x:c r="C17" s="25" t="n">
        <x:f>SUMIFS('Event Results'!$F$2:$F$351,'Event Results'!$A$2:$A$351,1,'Event Results'!$B$2:$B$351,"Daily",'Event Results'!$D$2:$D$351,B17)</x:f>
        <x:v>0</x:v>
      </x:c>
      <x:c r="D17" s="25" t="n">
        <x:f>SUMIFS('Event Results'!$F$2:$F$351,'Event Results'!$A$2:$A$351,2,'Event Results'!$B$2:$B$351,"Daily",'Event Results'!$D$2:$D$351,B17)</x:f>
        <x:v>0</x:v>
      </x:c>
      <x:c r="E17" s="25" t="n">
        <x:f>SUMIFS('Event Results'!$F$2:$F$351,'Event Results'!$A$2:$A$351,3,'Event Results'!$B$2:$B$351,"Daily",'Event Results'!$D$2:$D$351,B17)</x:f>
        <x:v>0</x:v>
      </x:c>
      <x:c r="F17" s="25" t="n">
        <x:f>SUMIFS('Event Results'!$F$2:$F$351,'Event Results'!$A$2:$A$351,4,'Event Results'!$B$2:$B$351,"Daily",'Event Results'!$D$2:$D$351,B17)</x:f>
        <x:v>0</x:v>
      </x:c>
      <x:c r="G17" s="25" t="n">
        <x:f>SUMIFS('Event Results'!$F$2:$F$351,'Event Results'!$A$2:$A$351,5,'Event Results'!$B$2:$B$351,"Daily",'Event Results'!$D$2:$D$351,B17)</x:f>
        <x:v>4</x:v>
      </x:c>
      <x:c r="H17" s="25" t="n">
        <x:f>SUMIFS('Event Results'!$F$2:$F$351,'Event Results'!$A$2:$A$351,6,'Event Results'!$B$2:$B$351,"Daily",'Event Results'!$D$2:$D$351,B17)</x:f>
        <x:v>0</x:v>
      </x:c>
      <x:c r="I17" s="25" t="n">
        <x:f>SUMIFS('Event Results'!$F$2:$F$351,'Event Results'!$A$2:$A$351,7,'Event Results'!$B$2:$B$351,"Daily",'Event Results'!$D$2:$D$351,B17)</x:f>
        <x:v>3</x:v>
      </x:c>
      <x:c r="J17" s="25" t="n">
        <x:f>SUMIFS('Event Results'!$F$2:$F$351,'Event Results'!$A$2:$A$351,8,'Event Results'!$B$2:$B$351,"Daily",'Event Results'!$D$2:$D$351,B17)</x:f>
        <x:v>0</x:v>
      </x:c>
      <x:c r="K17" s="31" t="n">
        <x:f>MIN(C17:J17)+SMALL(C17:J17,2)</x:f>
        <x:v>0</x:v>
      </x:c>
      <x:c r="L17" s="37" t="n">
        <x:f>SUM(C17:J17)-K17</x:f>
        <x:v>7</x:v>
      </x:c>
      <x:c r="M17" s="43" t="n">
        <x:f>SUMIFS('Event Results'!$F$2:$F$351,'Event Results'!$A$2:$A$351,9,'Event Results'!$B$2:$B$351,"Daily",'Event Results'!$D$2:$D$351,B17)</x:f>
        <x:v>0</x:v>
      </x:c>
      <x:c r="N17" s="49" t="n">
        <x:f>L17+M17</x:f>
        <x:v>7</x:v>
      </x:c>
    </x:row>
    <x:row r="18">
      <x:c r="A18" s="25" t="n">
        <x:v>13</x:v>
      </x:c>
      <x:c r="B18" s="7" t="str">
        <x:v>Makenzie E</x:v>
      </x:c>
      <x:c r="C18" s="25" t="n">
        <x:f>SUMIFS('Event Results'!$F$2:$F$351,'Event Results'!$A$2:$A$351,1,'Event Results'!$B$2:$B$351,"Daily",'Event Results'!$D$2:$D$351,B18)</x:f>
        <x:v>0</x:v>
      </x:c>
      <x:c r="D18" s="25" t="n">
        <x:f>SUMIFS('Event Results'!$F$2:$F$351,'Event Results'!$A$2:$A$351,2,'Event Results'!$B$2:$B$351,"Daily",'Event Results'!$D$2:$D$351,B18)</x:f>
        <x:v>0</x:v>
      </x:c>
      <x:c r="E18" s="25" t="n">
        <x:f>SUMIFS('Event Results'!$F$2:$F$351,'Event Results'!$A$2:$A$351,3,'Event Results'!$B$2:$B$351,"Daily",'Event Results'!$D$2:$D$351,B18)</x:f>
        <x:v>0</x:v>
      </x:c>
      <x:c r="F18" s="25" t="n">
        <x:f>SUMIFS('Event Results'!$F$2:$F$351,'Event Results'!$A$2:$A$351,4,'Event Results'!$B$2:$B$351,"Daily",'Event Results'!$D$2:$D$351,B18)</x:f>
        <x:v>2</x:v>
      </x:c>
      <x:c r="G18" s="25" t="n">
        <x:f>SUMIFS('Event Results'!$F$2:$F$351,'Event Results'!$A$2:$A$351,5,'Event Results'!$B$2:$B$351,"Daily",'Event Results'!$D$2:$D$351,B18)</x:f>
        <x:v>0</x:v>
      </x:c>
      <x:c r="H18" s="25" t="n">
        <x:f>SUMIFS('Event Results'!$F$2:$F$351,'Event Results'!$A$2:$A$351,6,'Event Results'!$B$2:$B$351,"Daily",'Event Results'!$D$2:$D$351,B18)</x:f>
        <x:v>5</x:v>
      </x:c>
      <x:c r="I18" s="25" t="n">
        <x:f>SUMIFS('Event Results'!$F$2:$F$351,'Event Results'!$A$2:$A$351,7,'Event Results'!$B$2:$B$351,"Daily",'Event Results'!$D$2:$D$351,B18)</x:f>
        <x:v>0</x:v>
      </x:c>
      <x:c r="J18" s="25" t="n">
        <x:f>SUMIFS('Event Results'!$F$2:$F$351,'Event Results'!$A$2:$A$351,8,'Event Results'!$B$2:$B$351,"Daily",'Event Results'!$D$2:$D$351,B18)</x:f>
        <x:v>0</x:v>
      </x:c>
      <x:c r="K18" s="31" t="n">
        <x:f>MIN(C18:J18)+SMALL(C18:J18,2)</x:f>
        <x:v>0</x:v>
      </x:c>
      <x:c r="L18" s="37" t="n">
        <x:f>SUM(C18:J18)-K18</x:f>
        <x:v>7</x:v>
      </x:c>
      <x:c r="M18" s="43" t="n">
        <x:f>SUMIFS('Event Results'!$F$2:$F$351,'Event Results'!$A$2:$A$351,9,'Event Results'!$B$2:$B$351,"Daily",'Event Results'!$D$2:$D$351,B18)</x:f>
        <x:v>0</x:v>
      </x:c>
      <x:c r="N18" s="49" t="n">
        <x:f>L18+M18</x:f>
        <x:v>7</x:v>
      </x:c>
    </x:row>
    <x:row r="19">
      <x:c r="A19" s="25" t="n">
        <x:v>14</x:v>
      </x:c>
      <x:c r="B19" s="7" t="str">
        <x:v>Jordan D</x:v>
      </x:c>
      <x:c r="C19" s="25" t="n">
        <x:f>SUMIFS('Event Results'!$F$2:$F$351,'Event Results'!$A$2:$A$351,1,'Event Results'!$B$2:$B$351,"Daily",'Event Results'!$D$2:$D$351,B19)</x:f>
        <x:v>0</x:v>
      </x:c>
      <x:c r="D19" s="25" t="n">
        <x:f>SUMIFS('Event Results'!$F$2:$F$351,'Event Results'!$A$2:$A$351,2,'Event Results'!$B$2:$B$351,"Daily",'Event Results'!$D$2:$D$351,B19)</x:f>
        <x:v>0</x:v>
      </x:c>
      <x:c r="E19" s="25" t="n">
        <x:f>SUMIFS('Event Results'!$F$2:$F$351,'Event Results'!$A$2:$A$351,3,'Event Results'!$B$2:$B$351,"Daily",'Event Results'!$D$2:$D$351,B19)</x:f>
        <x:v>0</x:v>
      </x:c>
      <x:c r="F19" s="25" t="n">
        <x:f>SUMIFS('Event Results'!$F$2:$F$351,'Event Results'!$A$2:$A$351,4,'Event Results'!$B$2:$B$351,"Daily",'Event Results'!$D$2:$D$351,B19)</x:f>
        <x:v>0</x:v>
      </x:c>
      <x:c r="G19" s="25" t="n">
        <x:f>SUMIFS('Event Results'!$F$2:$F$351,'Event Results'!$A$2:$A$351,5,'Event Results'!$B$2:$B$351,"Daily",'Event Results'!$D$2:$D$351,B19)</x:f>
        <x:v>6</x:v>
      </x:c>
      <x:c r="H19" s="25" t="n">
        <x:f>SUMIFS('Event Results'!$F$2:$F$351,'Event Results'!$A$2:$A$351,6,'Event Results'!$B$2:$B$351,"Daily",'Event Results'!$D$2:$D$351,B19)</x:f>
        <x:v>0</x:v>
      </x:c>
      <x:c r="I19" s="25" t="n">
        <x:f>SUMIFS('Event Results'!$F$2:$F$351,'Event Results'!$A$2:$A$351,7,'Event Results'!$B$2:$B$351,"Daily",'Event Results'!$D$2:$D$351,B19)</x:f>
        <x:v>0</x:v>
      </x:c>
      <x:c r="J19" s="25" t="n">
        <x:f>SUMIFS('Event Results'!$F$2:$F$351,'Event Results'!$A$2:$A$351,8,'Event Results'!$B$2:$B$351,"Daily",'Event Results'!$D$2:$D$351,B19)</x:f>
        <x:v>0</x:v>
      </x:c>
      <x:c r="K19" s="31" t="n">
        <x:f>MIN(C19:J19)+SMALL(C19:J19,2)</x:f>
        <x:v>0</x:v>
      </x:c>
      <x:c r="L19" s="37" t="n">
        <x:f>SUM(C19:J19)-K19</x:f>
        <x:v>6</x:v>
      </x:c>
      <x:c r="M19" s="43" t="n">
        <x:f>SUMIFS('Event Results'!$F$2:$F$351,'Event Results'!$A$2:$A$351,9,'Event Results'!$B$2:$B$351,"Daily",'Event Results'!$D$2:$D$351,B19)</x:f>
        <x:v>0</x:v>
      </x:c>
      <x:c r="N19" s="49" t="n">
        <x:f>L19+M19</x:f>
        <x:v>6</x:v>
      </x:c>
    </x:row>
    <x:row r="20">
      <x:c r="A20" s="25" t="n">
        <x:v>15</x:v>
      </x:c>
      <x:c r="B20" s="7" t="str">
        <x:v>Rp L</x:v>
      </x:c>
      <x:c r="C20" s="25" t="n">
        <x:f>SUMIFS('Event Results'!$F$2:$F$351,'Event Results'!$A$2:$A$351,1,'Event Results'!$B$2:$B$351,"Daily",'Event Results'!$D$2:$D$351,B20)</x:f>
        <x:v>0</x:v>
      </x:c>
      <x:c r="D20" s="25" t="n">
        <x:f>SUMIFS('Event Results'!$F$2:$F$351,'Event Results'!$A$2:$A$351,2,'Event Results'!$B$2:$B$351,"Daily",'Event Results'!$D$2:$D$351,B20)</x:f>
        <x:v>0</x:v>
      </x:c>
      <x:c r="E20" s="25" t="n">
        <x:f>SUMIFS('Event Results'!$F$2:$F$351,'Event Results'!$A$2:$A$351,3,'Event Results'!$B$2:$B$351,"Daily",'Event Results'!$D$2:$D$351,B20)</x:f>
        <x:v>0</x:v>
      </x:c>
      <x:c r="F20" s="25" t="n">
        <x:f>SUMIFS('Event Results'!$F$2:$F$351,'Event Results'!$A$2:$A$351,4,'Event Results'!$B$2:$B$351,"Daily",'Event Results'!$D$2:$D$351,B20)</x:f>
        <x:v>0</x:v>
      </x:c>
      <x:c r="G20" s="25" t="n">
        <x:f>SUMIFS('Event Results'!$F$2:$F$351,'Event Results'!$A$2:$A$351,5,'Event Results'!$B$2:$B$351,"Daily",'Event Results'!$D$2:$D$351,B20)</x:f>
        <x:v>0</x:v>
      </x:c>
      <x:c r="H20" s="25" t="n">
        <x:f>SUMIFS('Event Results'!$F$2:$F$351,'Event Results'!$A$2:$A$351,6,'Event Results'!$B$2:$B$351,"Daily",'Event Results'!$D$2:$D$351,B20)</x:f>
        <x:v>6</x:v>
      </x:c>
      <x:c r="I20" s="25" t="n">
        <x:f>SUMIFS('Event Results'!$F$2:$F$351,'Event Results'!$A$2:$A$351,7,'Event Results'!$B$2:$B$351,"Daily",'Event Results'!$D$2:$D$351,B20)</x:f>
        <x:v>0</x:v>
      </x:c>
      <x:c r="J20" s="25" t="n">
        <x:f>SUMIFS('Event Results'!$F$2:$F$351,'Event Results'!$A$2:$A$351,8,'Event Results'!$B$2:$B$351,"Daily",'Event Results'!$D$2:$D$351,B20)</x:f>
        <x:v>0</x:v>
      </x:c>
      <x:c r="K20" s="31" t="n">
        <x:f>MIN(C20:J20)+SMALL(C20:J20,2)</x:f>
        <x:v>0</x:v>
      </x:c>
      <x:c r="L20" s="37" t="n">
        <x:f>SUM(C20:J20)-K20</x:f>
        <x:v>6</x:v>
      </x:c>
      <x:c r="M20" s="43" t="n">
        <x:f>SUMIFS('Event Results'!$F$2:$F$351,'Event Results'!$A$2:$A$351,9,'Event Results'!$B$2:$B$351,"Daily",'Event Results'!$D$2:$D$351,B20)</x:f>
        <x:v>0</x:v>
      </x:c>
      <x:c r="N20" s="49" t="n">
        <x:f>L20+M20</x:f>
        <x:v>6</x:v>
      </x:c>
    </x:row>
    <x:row r="21">
      <x:c r="A21" s="25" t="n">
        <x:v>16</x:v>
      </x:c>
      <x:c r="B21" s="7" t="str">
        <x:v>Liam H</x:v>
      </x:c>
      <x:c r="C21" s="25" t="n">
        <x:f>SUMIFS('Event Results'!$F$2:$F$351,'Event Results'!$A$2:$A$351,1,'Event Results'!$B$2:$B$351,"Daily",'Event Results'!$D$2:$D$351,B21)</x:f>
        <x:v>0</x:v>
      </x:c>
      <x:c r="D21" s="25" t="n">
        <x:f>SUMIFS('Event Results'!$F$2:$F$351,'Event Results'!$A$2:$A$351,2,'Event Results'!$B$2:$B$351,"Daily",'Event Results'!$D$2:$D$351,B21)</x:f>
        <x:v>0</x:v>
      </x:c>
      <x:c r="E21" s="25" t="n">
        <x:f>SUMIFS('Event Results'!$F$2:$F$351,'Event Results'!$A$2:$A$351,3,'Event Results'!$B$2:$B$351,"Daily",'Event Results'!$D$2:$D$351,B21)</x:f>
        <x:v>0</x:v>
      </x:c>
      <x:c r="F21" s="25" t="n">
        <x:f>SUMIFS('Event Results'!$F$2:$F$351,'Event Results'!$A$2:$A$351,4,'Event Results'!$B$2:$B$351,"Daily",'Event Results'!$D$2:$D$351,B21)</x:f>
        <x:v>0</x:v>
      </x:c>
      <x:c r="G21" s="25" t="n">
        <x:f>SUMIFS('Event Results'!$F$2:$F$351,'Event Results'!$A$2:$A$351,5,'Event Results'!$B$2:$B$351,"Daily",'Event Results'!$D$2:$D$351,B21)</x:f>
        <x:v>5</x:v>
      </x:c>
      <x:c r="H21" s="25" t="n">
        <x:f>SUMIFS('Event Results'!$F$2:$F$351,'Event Results'!$A$2:$A$351,6,'Event Results'!$B$2:$B$351,"Daily",'Event Results'!$D$2:$D$351,B21)</x:f>
        <x:v>0</x:v>
      </x:c>
      <x:c r="I21" s="25" t="n">
        <x:f>SUMIFS('Event Results'!$F$2:$F$351,'Event Results'!$A$2:$A$351,7,'Event Results'!$B$2:$B$351,"Daily",'Event Results'!$D$2:$D$351,B21)</x:f>
        <x:v>0</x:v>
      </x:c>
      <x:c r="J21" s="25" t="n">
        <x:f>SUMIFS('Event Results'!$F$2:$F$351,'Event Results'!$A$2:$A$351,8,'Event Results'!$B$2:$B$351,"Daily",'Event Results'!$D$2:$D$351,B21)</x:f>
        <x:v>0</x:v>
      </x:c>
      <x:c r="K21" s="31" t="n">
        <x:f>MIN(C21:J21)+SMALL(C21:J21,2)</x:f>
        <x:v>0</x:v>
      </x:c>
      <x:c r="L21" s="37" t="n">
        <x:f>SUM(C21:J21)-K21</x:f>
        <x:v>5</x:v>
      </x:c>
      <x:c r="M21" s="43" t="n">
        <x:f>SUMIFS('Event Results'!$F$2:$F$351,'Event Results'!$A$2:$A$351,9,'Event Results'!$B$2:$B$351,"Daily",'Event Results'!$D$2:$D$351,B21)</x:f>
        <x:v>0</x:v>
      </x:c>
      <x:c r="N21" s="49" t="n">
        <x:f>L21+M21</x:f>
        <x:v>5</x:v>
      </x:c>
    </x:row>
    <x:row r="22">
      <x:c r="A22" s="25" t="n">
        <x:v>17</x:v>
      </x:c>
      <x:c r="B22" s="7" t="str">
        <x:v>Malachi P</x:v>
      </x:c>
      <x:c r="C22" s="25" t="n">
        <x:f>SUMIFS('Event Results'!$F$2:$F$351,'Event Results'!$A$2:$A$351,1,'Event Results'!$B$2:$B$351,"Daily",'Event Results'!$D$2:$D$351,B22)</x:f>
        <x:v>0</x:v>
      </x:c>
      <x:c r="D22" s="25" t="n">
        <x:f>SUMIFS('Event Results'!$F$2:$F$351,'Event Results'!$A$2:$A$351,2,'Event Results'!$B$2:$B$351,"Daily",'Event Results'!$D$2:$D$351,B22)</x:f>
        <x:v>5</x:v>
      </x:c>
      <x:c r="E22" s="25" t="n">
        <x:f>SUMIFS('Event Results'!$F$2:$F$351,'Event Results'!$A$2:$A$351,3,'Event Results'!$B$2:$B$351,"Daily",'Event Results'!$D$2:$D$351,B22)</x:f>
        <x:v>0</x:v>
      </x:c>
      <x:c r="F22" s="25" t="n">
        <x:f>SUMIFS('Event Results'!$F$2:$F$351,'Event Results'!$A$2:$A$351,4,'Event Results'!$B$2:$B$351,"Daily",'Event Results'!$D$2:$D$351,B22)</x:f>
        <x:v>0</x:v>
      </x:c>
      <x:c r="G22" s="25" t="n">
        <x:f>SUMIFS('Event Results'!$F$2:$F$351,'Event Results'!$A$2:$A$351,5,'Event Results'!$B$2:$B$351,"Daily",'Event Results'!$D$2:$D$351,B22)</x:f>
        <x:v>0</x:v>
      </x:c>
      <x:c r="H22" s="25" t="n">
        <x:f>SUMIFS('Event Results'!$F$2:$F$351,'Event Results'!$A$2:$A$351,6,'Event Results'!$B$2:$B$351,"Daily",'Event Results'!$D$2:$D$351,B22)</x:f>
        <x:v>0</x:v>
      </x:c>
      <x:c r="I22" s="25" t="n">
        <x:f>SUMIFS('Event Results'!$F$2:$F$351,'Event Results'!$A$2:$A$351,7,'Event Results'!$B$2:$B$351,"Daily",'Event Results'!$D$2:$D$351,B22)</x:f>
        <x:v>0</x:v>
      </x:c>
      <x:c r="J22" s="25" t="n">
        <x:f>SUMIFS('Event Results'!$F$2:$F$351,'Event Results'!$A$2:$A$351,8,'Event Results'!$B$2:$B$351,"Daily",'Event Results'!$D$2:$D$351,B22)</x:f>
        <x:v>0</x:v>
      </x:c>
      <x:c r="K22" s="31" t="n">
        <x:f>MIN(C22:J22)+SMALL(C22:J22,2)</x:f>
        <x:v>0</x:v>
      </x:c>
      <x:c r="L22" s="37" t="n">
        <x:f>SUM(C22:J22)-K22</x:f>
        <x:v>5</x:v>
      </x:c>
      <x:c r="M22" s="43" t="n">
        <x:f>SUMIFS('Event Results'!$F$2:$F$351,'Event Results'!$A$2:$A$351,9,'Event Results'!$B$2:$B$351,"Daily",'Event Results'!$D$2:$D$351,B22)</x:f>
        <x:v>0</x:v>
      </x:c>
      <x:c r="N22" s="49" t="n">
        <x:f>L22+M22</x:f>
        <x:v>5</x:v>
      </x:c>
    </x:row>
    <x:row r="23">
      <x:c r="A23" s="25" t="n">
        <x:v>18</x:v>
      </x:c>
      <x:c r="B23" s="7" t="str">
        <x:v>Tom H</x:v>
      </x:c>
      <x:c r="C23" s="25" t="n">
        <x:f>SUMIFS('Event Results'!$F$2:$F$351,'Event Results'!$A$2:$A$351,1,'Event Results'!$B$2:$B$351,"Daily",'Event Results'!$D$2:$D$351,B23)</x:f>
        <x:v>0</x:v>
      </x:c>
      <x:c r="D23" s="25" t="n">
        <x:f>SUMIFS('Event Results'!$F$2:$F$351,'Event Results'!$A$2:$A$351,2,'Event Results'!$B$2:$B$351,"Daily",'Event Results'!$D$2:$D$351,B23)</x:f>
        <x:v>0</x:v>
      </x:c>
      <x:c r="E23" s="25" t="n">
        <x:f>SUMIFS('Event Results'!$F$2:$F$351,'Event Results'!$A$2:$A$351,3,'Event Results'!$B$2:$B$351,"Daily",'Event Results'!$D$2:$D$351,B23)</x:f>
        <x:v>0</x:v>
      </x:c>
      <x:c r="F23" s="25" t="n">
        <x:f>SUMIFS('Event Results'!$F$2:$F$351,'Event Results'!$A$2:$A$351,4,'Event Results'!$B$2:$B$351,"Daily",'Event Results'!$D$2:$D$351,B23)</x:f>
        <x:v>5</x:v>
      </x:c>
      <x:c r="G23" s="25" t="n">
        <x:f>SUMIFS('Event Results'!$F$2:$F$351,'Event Results'!$A$2:$A$351,5,'Event Results'!$B$2:$B$351,"Daily",'Event Results'!$D$2:$D$351,B23)</x:f>
        <x:v>0</x:v>
      </x:c>
      <x:c r="H23" s="25" t="n">
        <x:f>SUMIFS('Event Results'!$F$2:$F$351,'Event Results'!$A$2:$A$351,6,'Event Results'!$B$2:$B$351,"Daily",'Event Results'!$D$2:$D$351,B23)</x:f>
        <x:v>0</x:v>
      </x:c>
      <x:c r="I23" s="25" t="n">
        <x:f>SUMIFS('Event Results'!$F$2:$F$351,'Event Results'!$A$2:$A$351,7,'Event Results'!$B$2:$B$351,"Daily",'Event Results'!$D$2:$D$351,B23)</x:f>
        <x:v>0</x:v>
      </x:c>
      <x:c r="J23" s="25" t="n">
        <x:f>SUMIFS('Event Results'!$F$2:$F$351,'Event Results'!$A$2:$A$351,8,'Event Results'!$B$2:$B$351,"Daily",'Event Results'!$D$2:$D$351,B23)</x:f>
        <x:v>0</x:v>
      </x:c>
      <x:c r="K23" s="31" t="n">
        <x:f>MIN(C23:J23)+SMALL(C23:J23,2)</x:f>
        <x:v>0</x:v>
      </x:c>
      <x:c r="L23" s="37" t="n">
        <x:f>SUM(C23:J23)-K23</x:f>
        <x:v>5</x:v>
      </x:c>
      <x:c r="M23" s="43" t="n">
        <x:f>SUMIFS('Event Results'!$F$2:$F$351,'Event Results'!$A$2:$A$351,9,'Event Results'!$B$2:$B$351,"Daily",'Event Results'!$D$2:$D$351,B23)</x:f>
        <x:v>0</x:v>
      </x:c>
      <x:c r="N23" s="49" t="n">
        <x:f>L23+M23</x:f>
        <x:v>5</x:v>
      </x:c>
    </x:row>
    <x:row r="24">
      <x:c r="A24" s="25" t="n">
        <x:v>19</x:v>
      </x:c>
      <x:c r="B24" s="7" t="str">
        <x:v>Brandon W</x:v>
      </x:c>
      <x:c r="C24" s="25" t="n">
        <x:f>SUMIFS('Event Results'!$F$2:$F$351,'Event Results'!$A$2:$A$351,1,'Event Results'!$B$2:$B$351,"Daily",'Event Results'!$D$2:$D$351,B24)</x:f>
        <x:v>0</x:v>
      </x:c>
      <x:c r="D24" s="25" t="n">
        <x:f>SUMIFS('Event Results'!$F$2:$F$351,'Event Results'!$A$2:$A$351,2,'Event Results'!$B$2:$B$351,"Daily",'Event Results'!$D$2:$D$351,B24)</x:f>
        <x:v>0</x:v>
      </x:c>
      <x:c r="E24" s="25" t="n">
        <x:f>SUMIFS('Event Results'!$F$2:$F$351,'Event Results'!$A$2:$A$351,3,'Event Results'!$B$2:$B$351,"Daily",'Event Results'!$D$2:$D$351,B24)</x:f>
        <x:v>0</x:v>
      </x:c>
      <x:c r="F24" s="25" t="n">
        <x:f>SUMIFS('Event Results'!$F$2:$F$351,'Event Results'!$A$2:$A$351,4,'Event Results'!$B$2:$B$351,"Daily",'Event Results'!$D$2:$D$351,B24)</x:f>
        <x:v>4</x:v>
      </x:c>
      <x:c r="G24" s="25" t="n">
        <x:f>SUMIFS('Event Results'!$F$2:$F$351,'Event Results'!$A$2:$A$351,5,'Event Results'!$B$2:$B$351,"Daily",'Event Results'!$D$2:$D$351,B24)</x:f>
        <x:v>0</x:v>
      </x:c>
      <x:c r="H24" s="25" t="n">
        <x:f>SUMIFS('Event Results'!$F$2:$F$351,'Event Results'!$A$2:$A$351,6,'Event Results'!$B$2:$B$351,"Daily",'Event Results'!$D$2:$D$351,B24)</x:f>
        <x:v>0</x:v>
      </x:c>
      <x:c r="I24" s="25" t="n">
        <x:f>SUMIFS('Event Results'!$F$2:$F$351,'Event Results'!$A$2:$A$351,7,'Event Results'!$B$2:$B$351,"Daily",'Event Results'!$D$2:$D$351,B24)</x:f>
        <x:v>0</x:v>
      </x:c>
      <x:c r="J24" s="25" t="n">
        <x:f>SUMIFS('Event Results'!$F$2:$F$351,'Event Results'!$A$2:$A$351,8,'Event Results'!$B$2:$B$351,"Daily",'Event Results'!$D$2:$D$351,B24)</x:f>
        <x:v>0</x:v>
      </x:c>
      <x:c r="K24" s="31" t="n">
        <x:f>MIN(C24:J24)+SMALL(C24:J24,2)</x:f>
        <x:v>0</x:v>
      </x:c>
      <x:c r="L24" s="37" t="n">
        <x:f>SUM(C24:J24)-K24</x:f>
        <x:v>4</x:v>
      </x:c>
      <x:c r="M24" s="43" t="n">
        <x:f>SUMIFS('Event Results'!$F$2:$F$351,'Event Results'!$A$2:$A$351,9,'Event Results'!$B$2:$B$351,"Daily",'Event Results'!$D$2:$D$351,B24)</x:f>
        <x:v>0</x:v>
      </x:c>
      <x:c r="N24" s="49" t="n">
        <x:f>L24+M24</x:f>
        <x:v>4</x:v>
      </x:c>
    </x:row>
    <x:row r="25">
      <x:c r="A25" s="25" t="n">
        <x:v>20</x:v>
      </x:c>
      <x:c r="B25" s="7" t="str">
        <x:v>James K</x:v>
      </x:c>
      <x:c r="C25" s="25" t="n">
        <x:f>SUMIFS('Event Results'!$F$2:$F$351,'Event Results'!$A$2:$A$351,1,'Event Results'!$B$2:$B$351,"Daily",'Event Results'!$D$2:$D$351,B25)</x:f>
        <x:v>0</x:v>
      </x:c>
      <x:c r="D25" s="25" t="n">
        <x:f>SUMIFS('Event Results'!$F$2:$F$351,'Event Results'!$A$2:$A$351,2,'Event Results'!$B$2:$B$351,"Daily",'Event Results'!$D$2:$D$351,B25)</x:f>
        <x:v>0</x:v>
      </x:c>
      <x:c r="E25" s="25" t="n">
        <x:f>SUMIFS('Event Results'!$F$2:$F$351,'Event Results'!$A$2:$A$351,3,'Event Results'!$B$2:$B$351,"Daily",'Event Results'!$D$2:$D$351,B25)</x:f>
        <x:v>0</x:v>
      </x:c>
      <x:c r="F25" s="25" t="n">
        <x:f>SUMIFS('Event Results'!$F$2:$F$351,'Event Results'!$A$2:$A$351,4,'Event Results'!$B$2:$B$351,"Daily",'Event Results'!$D$2:$D$351,B25)</x:f>
        <x:v>0</x:v>
      </x:c>
      <x:c r="G25" s="25" t="n">
        <x:f>SUMIFS('Event Results'!$F$2:$F$351,'Event Results'!$A$2:$A$351,5,'Event Results'!$B$2:$B$351,"Daily",'Event Results'!$D$2:$D$351,B25)</x:f>
        <x:v>0</x:v>
      </x:c>
      <x:c r="H25" s="25" t="n">
        <x:f>SUMIFS('Event Results'!$F$2:$F$351,'Event Results'!$A$2:$A$351,6,'Event Results'!$B$2:$B$351,"Daily",'Event Results'!$D$2:$D$351,B25)</x:f>
        <x:v>0</x:v>
      </x:c>
      <x:c r="I25" s="25" t="n">
        <x:f>SUMIFS('Event Results'!$F$2:$F$351,'Event Results'!$A$2:$A$351,7,'Event Results'!$B$2:$B$351,"Daily",'Event Results'!$D$2:$D$351,B25)</x:f>
        <x:v>0</x:v>
      </x:c>
      <x:c r="J25" s="25" t="n">
        <x:f>SUMIFS('Event Results'!$F$2:$F$351,'Event Results'!$A$2:$A$351,8,'Event Results'!$B$2:$B$351,"Daily",'Event Results'!$D$2:$D$351,B25)</x:f>
        <x:v>4</x:v>
      </x:c>
      <x:c r="K25" s="31" t="n">
        <x:f>MIN(C25:J25)+SMALL(C25:J25,2)</x:f>
        <x:v>0</x:v>
      </x:c>
      <x:c r="L25" s="37" t="n">
        <x:f>SUM(C25:J25)-K25</x:f>
        <x:v>4</x:v>
      </x:c>
      <x:c r="M25" s="43" t="n">
        <x:f>SUMIFS('Event Results'!$F$2:$F$351,'Event Results'!$A$2:$A$351,9,'Event Results'!$B$2:$B$351,"Daily",'Event Results'!$D$2:$D$351,B25)</x:f>
        <x:v>0</x:v>
      </x:c>
      <x:c r="N25" s="49" t="n">
        <x:f>L25+M25</x:f>
        <x:v>4</x:v>
      </x:c>
    </x:row>
    <x:row r="26">
      <x:c r="A26" s="25" t="n">
        <x:v>21</x:v>
      </x:c>
      <x:c r="B26" s="7" t="str">
        <x:v>Laryssa L</x:v>
      </x:c>
      <x:c r="C26" s="25" t="n">
        <x:f>SUMIFS('Event Results'!$F$2:$F$351,'Event Results'!$A$2:$A$351,1,'Event Results'!$B$2:$B$351,"Daily",'Event Results'!$D$2:$D$351,B26)</x:f>
        <x:v>0</x:v>
      </x:c>
      <x:c r="D26" s="25" t="n">
        <x:f>SUMIFS('Event Results'!$F$2:$F$351,'Event Results'!$A$2:$A$351,2,'Event Results'!$B$2:$B$351,"Daily",'Event Results'!$D$2:$D$351,B26)</x:f>
        <x:v>0</x:v>
      </x:c>
      <x:c r="E26" s="25" t="n">
        <x:f>SUMIFS('Event Results'!$F$2:$F$351,'Event Results'!$A$2:$A$351,3,'Event Results'!$B$2:$B$351,"Daily",'Event Results'!$D$2:$D$351,B26)</x:f>
        <x:v>0</x:v>
      </x:c>
      <x:c r="F26" s="25" t="n">
        <x:f>SUMIFS('Event Results'!$F$2:$F$351,'Event Results'!$A$2:$A$351,4,'Event Results'!$B$2:$B$351,"Daily",'Event Results'!$D$2:$D$351,B26)</x:f>
        <x:v>3</x:v>
      </x:c>
      <x:c r="G26" s="25" t="n">
        <x:f>SUMIFS('Event Results'!$F$2:$F$351,'Event Results'!$A$2:$A$351,5,'Event Results'!$B$2:$B$351,"Daily",'Event Results'!$D$2:$D$351,B26)</x:f>
        <x:v>0</x:v>
      </x:c>
      <x:c r="H26" s="25" t="n">
        <x:f>SUMIFS('Event Results'!$F$2:$F$351,'Event Results'!$A$2:$A$351,6,'Event Results'!$B$2:$B$351,"Daily",'Event Results'!$D$2:$D$351,B26)</x:f>
        <x:v>0</x:v>
      </x:c>
      <x:c r="I26" s="25" t="n">
        <x:f>SUMIFS('Event Results'!$F$2:$F$351,'Event Results'!$A$2:$A$351,7,'Event Results'!$B$2:$B$351,"Daily",'Event Results'!$D$2:$D$351,B26)</x:f>
        <x:v>0</x:v>
      </x:c>
      <x:c r="J26" s="25" t="n">
        <x:f>SUMIFS('Event Results'!$F$2:$F$351,'Event Results'!$A$2:$A$351,8,'Event Results'!$B$2:$B$351,"Daily",'Event Results'!$D$2:$D$351,B26)</x:f>
        <x:v>0</x:v>
      </x:c>
      <x:c r="K26" s="31" t="n">
        <x:f>MIN(C26:J26)+SMALL(C26:J26,2)</x:f>
        <x:v>0</x:v>
      </x:c>
      <x:c r="L26" s="37" t="n">
        <x:f>SUM(C26:J26)-K26</x:f>
        <x:v>3</x:v>
      </x:c>
      <x:c r="M26" s="43" t="n">
        <x:f>SUMIFS('Event Results'!$F$2:$F$351,'Event Results'!$A$2:$A$351,9,'Event Results'!$B$2:$B$351,"Daily",'Event Results'!$D$2:$D$351,B26)</x:f>
        <x:v>0</x:v>
      </x:c>
      <x:c r="N26" s="49" t="n">
        <x:f>L26+M26</x:f>
        <x:v>3</x:v>
      </x:c>
    </x:row>
    <x:row r="27">
      <x:c r="A27" s="26" t="n">
        <x:v>22</x:v>
      </x:c>
      <x:c r="B27" s="8" t="str">
        <x:v>Kevin L</x:v>
      </x:c>
      <x:c r="C27" s="26" t="n">
        <x:f>SUMIFS('Event Results'!$F$2:$F$351,'Event Results'!$A$2:$A$351,1,'Event Results'!$B$2:$B$351,"Daily",'Event Results'!$D$2:$D$351,B27)</x:f>
        <x:v>0</x:v>
      </x:c>
      <x:c r="D27" s="26" t="n">
        <x:f>SUMIFS('Event Results'!$F$2:$F$351,'Event Results'!$A$2:$A$351,2,'Event Results'!$B$2:$B$351,"Daily",'Event Results'!$D$2:$D$351,B27)</x:f>
        <x:v>0</x:v>
      </x:c>
      <x:c r="E27" s="26" t="n">
        <x:f>SUMIFS('Event Results'!$F$2:$F$351,'Event Results'!$A$2:$A$351,3,'Event Results'!$B$2:$B$351,"Daily",'Event Results'!$D$2:$D$351,B27)</x:f>
        <x:v>0</x:v>
      </x:c>
      <x:c r="F27" s="26" t="n">
        <x:f>SUMIFS('Event Results'!$F$2:$F$351,'Event Results'!$A$2:$A$351,4,'Event Results'!$B$2:$B$351,"Daily",'Event Results'!$D$2:$D$351,B27)</x:f>
        <x:v>0</x:v>
      </x:c>
      <x:c r="G27" s="26" t="n">
        <x:f>SUMIFS('Event Results'!$F$2:$F$351,'Event Results'!$A$2:$A$351,5,'Event Results'!$B$2:$B$351,"Daily",'Event Results'!$D$2:$D$351,B27)</x:f>
        <x:v>0</x:v>
      </x:c>
      <x:c r="H27" s="26" t="n">
        <x:f>SUMIFS('Event Results'!$F$2:$F$351,'Event Results'!$A$2:$A$351,6,'Event Results'!$B$2:$B$351,"Daily",'Event Results'!$D$2:$D$351,B27)</x:f>
        <x:v>0</x:v>
      </x:c>
      <x:c r="I27" s="26" t="n">
        <x:f>SUMIFS('Event Results'!$F$2:$F$351,'Event Results'!$A$2:$A$351,7,'Event Results'!$B$2:$B$351,"Daily",'Event Results'!$D$2:$D$351,B27)</x:f>
        <x:v>0</x:v>
      </x:c>
      <x:c r="J27" s="26" t="n">
        <x:f>SUMIFS('Event Results'!$F$2:$F$351,'Event Results'!$A$2:$A$351,8,'Event Results'!$B$2:$B$351,"Daily",'Event Results'!$D$2:$D$351,B27)</x:f>
        <x:v>2</x:v>
      </x:c>
      <x:c r="K27" s="32" t="n">
        <x:f>MIN(C27:J27)+SMALL(C27:J27,2)</x:f>
        <x:v>0</x:v>
      </x:c>
      <x:c r="L27" s="38" t="n">
        <x:f>SUM(C27:J27)-K27</x:f>
        <x:v>2</x:v>
      </x:c>
      <x:c r="M27" s="44" t="n">
        <x:f>SUMIFS('Event Results'!$F$2:$F$351,'Event Results'!$A$2:$A$351,9,'Event Results'!$B$2:$B$351,"Daily",'Event Results'!$D$2:$D$351,B27)</x:f>
        <x:v>0</x:v>
      </x:c>
      <x:c r="N27" s="50" t="n">
        <x:f>L27+M27</x:f>
        <x:v>2</x:v>
      </x:c>
    </x:row>
    <x:row r="29">
      <x:c r="A29" s="19" t="str">
        <x:v>Sport Class</x:v>
      </x:c>
      <x:c r="B29" s="19"/>
      <x:c r="C29" s="19"/>
      <x:c r="D29" s="19"/>
      <x:c r="E29" s="19"/>
      <x:c r="F29" s="19"/>
      <x:c r="G29" s="19"/>
      <x:c r="H29" s="19"/>
      <x:c r="I29" s="19"/>
      <x:c r="J29" s="19"/>
      <x:c r="K29" s="19"/>
      <x:c r="L29" s="19"/>
      <x:c r="M29" s="19"/>
      <x:c r="N29" s="19"/>
    </x:row>
    <x:row r="30">
      <x:c r="A30" s="23" t="str">
        <x:v>Rank</x:v>
      </x:c>
      <x:c r="B30" s="23" t="str">
        <x:v>Driver</x:v>
      </x:c>
      <x:c r="C30" s="23" t="str">
        <x:v>Event 1</x:v>
      </x:c>
      <x:c r="D30" s="23" t="str">
        <x:v>Event 2</x:v>
      </x:c>
      <x:c r="E30" s="23" t="str">
        <x:v>Event 3</x:v>
      </x:c>
      <x:c r="F30" s="23" t="str">
        <x:v>Event 4</x:v>
      </x:c>
      <x:c r="G30" s="23" t="str">
        <x:v>Event 5</x:v>
      </x:c>
      <x:c r="H30" s="23" t="str">
        <x:v>Event 6</x:v>
      </x:c>
      <x:c r="I30" s="23" t="str">
        <x:v>Event 7</x:v>
      </x:c>
      <x:c r="J30" s="23" t="str">
        <x:v>Event 8</x:v>
      </x:c>
      <x:c r="K30" s="23" t="str">
        <x:v>Dropped</x:v>
      </x:c>
      <x:c r="L30" s="23" t="str">
        <x:v>Best 6</x:v>
      </x:c>
      <x:c r="M30" s="23" t="str">
        <x:v>StratoCup</x:v>
      </x:c>
      <x:c r="N30" s="23" t="str">
        <x:v>Championship</x:v>
      </x:c>
    </x:row>
    <x:row r="31">
      <x:c r="A31" s="24" t="n">
        <x:v>1</x:v>
      </x:c>
      <x:c r="B31" s="6" t="str">
        <x:v>Mungai K</x:v>
      </x:c>
      <x:c r="C31" s="24" t="n">
        <x:f>SUMIFS('Event Results'!$F$2:$F$351,'Event Results'!$A$2:$A$351,1,'Event Results'!$B$2:$B$351,"Sport",'Event Results'!$D$2:$D$351,B31)</x:f>
        <x:v>9</x:v>
      </x:c>
      <x:c r="D31" s="24" t="n">
        <x:f>SUMIFS('Event Results'!$F$2:$F$351,'Event Results'!$A$2:$A$351,2,'Event Results'!$B$2:$B$351,"Sport",'Event Results'!$D$2:$D$351,B31)</x:f>
        <x:v>10</x:v>
      </x:c>
      <x:c r="E31" s="24" t="n">
        <x:f>SUMIFS('Event Results'!$F$2:$F$351,'Event Results'!$A$2:$A$351,3,'Event Results'!$B$2:$B$351,"Sport",'Event Results'!$D$2:$D$351,B31)</x:f>
        <x:v>10</x:v>
      </x:c>
      <x:c r="F31" s="24" t="n">
        <x:f>SUMIFS('Event Results'!$F$2:$F$351,'Event Results'!$A$2:$A$351,4,'Event Results'!$B$2:$B$351,"Sport",'Event Results'!$D$2:$D$351,B31)</x:f>
        <x:v>0</x:v>
      </x:c>
      <x:c r="G31" s="24" t="n">
        <x:f>SUMIFS('Event Results'!$F$2:$F$351,'Event Results'!$A$2:$A$351,5,'Event Results'!$B$2:$B$351,"Sport",'Event Results'!$D$2:$D$351,B31)</x:f>
        <x:v>10</x:v>
      </x:c>
      <x:c r="H31" s="24" t="n">
        <x:f>SUMIFS('Event Results'!$F$2:$F$351,'Event Results'!$A$2:$A$351,6,'Event Results'!$B$2:$B$351,"Sport",'Event Results'!$D$2:$D$351,B31)</x:f>
        <x:v>10</x:v>
      </x:c>
      <x:c r="I31" s="24" t="n">
        <x:f>SUMIFS('Event Results'!$F$2:$F$351,'Event Results'!$A$2:$A$351,7,'Event Results'!$B$2:$B$351,"Sport",'Event Results'!$D$2:$D$351,B31)</x:f>
        <x:v>10</x:v>
      </x:c>
      <x:c r="J31" s="24" t="n">
        <x:f>SUMIFS('Event Results'!$F$2:$F$351,'Event Results'!$A$2:$A$351,8,'Event Results'!$B$2:$B$351,"Sport",'Event Results'!$D$2:$D$351,B31)</x:f>
        <x:v>0</x:v>
      </x:c>
      <x:c r="K31" s="30" t="n">
        <x:f>MIN(C31:J31)+SMALL(C31:J31,2)</x:f>
        <x:v>0</x:v>
      </x:c>
      <x:c r="L31" s="36" t="n">
        <x:f>SUM(C31:J31)-K31</x:f>
        <x:v>59</x:v>
      </x:c>
      <x:c r="M31" s="42" t="n">
        <x:f>SUMIFS('Event Results'!$F$2:$F$351,'Event Results'!$A$2:$A$351,9,'Event Results'!$B$2:$B$351,"Sport",'Event Results'!$D$2:$D$351,B31)</x:f>
        <x:v>15</x:v>
      </x:c>
      <x:c r="N31" s="48" t="n">
        <x:f>L31+M31</x:f>
        <x:v>74</x:v>
      </x:c>
    </x:row>
    <x:row r="32">
      <x:c r="A32" s="25" t="n">
        <x:v>2</x:v>
      </x:c>
      <x:c r="B32" s="7" t="str">
        <x:v>Jeremy N</x:v>
      </x:c>
      <x:c r="C32" s="25" t="n">
        <x:f>SUMIFS('Event Results'!$F$2:$F$351,'Event Results'!$A$2:$A$351,1,'Event Results'!$B$2:$B$351,"Sport",'Event Results'!$D$2:$D$351,B32)</x:f>
        <x:v>10</x:v>
      </x:c>
      <x:c r="D32" s="25" t="n">
        <x:f>SUMIFS('Event Results'!$F$2:$F$351,'Event Results'!$A$2:$A$351,2,'Event Results'!$B$2:$B$351,"Sport",'Event Results'!$D$2:$D$351,B32)</x:f>
        <x:v>9</x:v>
      </x:c>
      <x:c r="E32" s="25" t="n">
        <x:f>SUMIFS('Event Results'!$F$2:$F$351,'Event Results'!$A$2:$A$351,3,'Event Results'!$B$2:$B$351,"Sport",'Event Results'!$D$2:$D$351,B32)</x:f>
        <x:v>9</x:v>
      </x:c>
      <x:c r="F32" s="25" t="n">
        <x:f>SUMIFS('Event Results'!$F$2:$F$351,'Event Results'!$A$2:$A$351,4,'Event Results'!$B$2:$B$351,"Sport",'Event Results'!$D$2:$D$351,B32)</x:f>
        <x:v>10</x:v>
      </x:c>
      <x:c r="G32" s="25" t="n">
        <x:f>SUMIFS('Event Results'!$F$2:$F$351,'Event Results'!$A$2:$A$351,5,'Event Results'!$B$2:$B$351,"Sport",'Event Results'!$D$2:$D$351,B32)</x:f>
        <x:v>9</x:v>
      </x:c>
      <x:c r="H32" s="25" t="n">
        <x:f>SUMIFS('Event Results'!$F$2:$F$351,'Event Results'!$A$2:$A$351,6,'Event Results'!$B$2:$B$351,"Sport",'Event Results'!$D$2:$D$351,B32)</x:f>
        <x:v>9</x:v>
      </x:c>
      <x:c r="I32" s="25" t="n">
        <x:f>SUMIFS('Event Results'!$F$2:$F$351,'Event Results'!$A$2:$A$351,7,'Event Results'!$B$2:$B$351,"Sport",'Event Results'!$D$2:$D$351,B32)</x:f>
        <x:v>8</x:v>
      </x:c>
      <x:c r="J32" s="25" t="n">
        <x:f>SUMIFS('Event Results'!$F$2:$F$351,'Event Results'!$A$2:$A$351,8,'Event Results'!$B$2:$B$351,"Sport",'Event Results'!$D$2:$D$351,B32)</x:f>
        <x:v>10</x:v>
      </x:c>
      <x:c r="K32" s="31" t="n">
        <x:f>MIN(C32:J32)+SMALL(C32:J32,2)</x:f>
        <x:v>17</x:v>
      </x:c>
      <x:c r="L32" s="37" t="n">
        <x:f>SUM(C32:J32)-K32</x:f>
        <x:v>57</x:v>
      </x:c>
      <x:c r="M32" s="43" t="n">
        <x:f>SUMIFS('Event Results'!$F$2:$F$351,'Event Results'!$A$2:$A$351,9,'Event Results'!$B$2:$B$351,"Sport",'Event Results'!$D$2:$D$351,B32)</x:f>
        <x:v>13.5</x:v>
      </x:c>
      <x:c r="N32" s="49" t="n">
        <x:f>L32+M32</x:f>
        <x:v>70.5</x:v>
      </x:c>
    </x:row>
    <x:row r="33">
      <x:c r="A33" s="25" t="n">
        <x:v>3</x:v>
      </x:c>
      <x:c r="B33" s="7" t="str">
        <x:v>Jeff H</x:v>
      </x:c>
      <x:c r="C33" s="25" t="n">
        <x:f>SUMIFS('Event Results'!$F$2:$F$351,'Event Results'!$A$2:$A$351,1,'Event Results'!$B$2:$B$351,"Sport",'Event Results'!$D$2:$D$351,B33)</x:f>
        <x:v>8</x:v>
      </x:c>
      <x:c r="D33" s="25" t="n">
        <x:f>SUMIFS('Event Results'!$F$2:$F$351,'Event Results'!$A$2:$A$351,2,'Event Results'!$B$2:$B$351,"Sport",'Event Results'!$D$2:$D$351,B33)</x:f>
        <x:v>8</x:v>
      </x:c>
      <x:c r="E33" s="25" t="n">
        <x:f>SUMIFS('Event Results'!$F$2:$F$351,'Event Results'!$A$2:$A$351,3,'Event Results'!$B$2:$B$351,"Sport",'Event Results'!$D$2:$D$351,B33)</x:f>
        <x:v>8</x:v>
      </x:c>
      <x:c r="F33" s="25" t="n">
        <x:f>SUMIFS('Event Results'!$F$2:$F$351,'Event Results'!$A$2:$A$351,4,'Event Results'!$B$2:$B$351,"Sport",'Event Results'!$D$2:$D$351,B33)</x:f>
        <x:v>8</x:v>
      </x:c>
      <x:c r="G33" s="25" t="n">
        <x:f>SUMIFS('Event Results'!$F$2:$F$351,'Event Results'!$A$2:$A$351,5,'Event Results'!$B$2:$B$351,"Sport",'Event Results'!$D$2:$D$351,B33)</x:f>
        <x:v>8</x:v>
      </x:c>
      <x:c r="H33" s="25" t="n">
        <x:f>SUMIFS('Event Results'!$F$2:$F$351,'Event Results'!$A$2:$A$351,6,'Event Results'!$B$2:$B$351,"Sport",'Event Results'!$D$2:$D$351,B33)</x:f>
        <x:v>8</x:v>
      </x:c>
      <x:c r="I33" s="25" t="n">
        <x:f>SUMIFS('Event Results'!$F$2:$F$351,'Event Results'!$A$2:$A$351,7,'Event Results'!$B$2:$B$351,"Sport",'Event Results'!$D$2:$D$351,B33)</x:f>
        <x:v>9</x:v>
      </x:c>
      <x:c r="J33" s="25" t="n">
        <x:f>SUMIFS('Event Results'!$F$2:$F$351,'Event Results'!$A$2:$A$351,8,'Event Results'!$B$2:$B$351,"Sport",'Event Results'!$D$2:$D$351,B33)</x:f>
        <x:v>0</x:v>
      </x:c>
      <x:c r="K33" s="31" t="n">
        <x:f>MIN(C33:J33)+SMALL(C33:J33,2)</x:f>
        <x:v>8</x:v>
      </x:c>
      <x:c r="L33" s="37" t="n">
        <x:f>SUM(C33:J33)-K33</x:f>
        <x:v>49</x:v>
      </x:c>
      <x:c r="M33" s="43" t="n">
        <x:f>SUMIFS('Event Results'!$F$2:$F$351,'Event Results'!$A$2:$A$351,9,'Event Results'!$B$2:$B$351,"Sport",'Event Results'!$D$2:$D$351,B33)</x:f>
        <x:v>10.5</x:v>
      </x:c>
      <x:c r="N33" s="49" t="n">
        <x:f>L33+M33</x:f>
        <x:v>59.5</x:v>
      </x:c>
    </x:row>
    <x:row r="34">
      <x:c r="A34" s="25" t="n">
        <x:v>4</x:v>
      </x:c>
      <x:c r="B34" s="7" t="str">
        <x:v>Ian R</x:v>
      </x:c>
      <x:c r="C34" s="25" t="n">
        <x:f>SUMIFS('Event Results'!$F$2:$F$351,'Event Results'!$A$2:$A$351,1,'Event Results'!$B$2:$B$351,"Sport",'Event Results'!$D$2:$D$351,B34)</x:f>
        <x:v>3</x:v>
      </x:c>
      <x:c r="D34" s="25" t="n">
        <x:f>SUMIFS('Event Results'!$F$2:$F$351,'Event Results'!$A$2:$A$351,2,'Event Results'!$B$2:$B$351,"Sport",'Event Results'!$D$2:$D$351,B34)</x:f>
        <x:v>5</x:v>
      </x:c>
      <x:c r="E34" s="25" t="n">
        <x:f>SUMIFS('Event Results'!$F$2:$F$351,'Event Results'!$A$2:$A$351,3,'Event Results'!$B$2:$B$351,"Sport",'Event Results'!$D$2:$D$351,B34)</x:f>
        <x:v>3</x:v>
      </x:c>
      <x:c r="F34" s="25" t="n">
        <x:f>SUMIFS('Event Results'!$F$2:$F$351,'Event Results'!$A$2:$A$351,4,'Event Results'!$B$2:$B$351,"Sport",'Event Results'!$D$2:$D$351,B34)</x:f>
        <x:v>6</x:v>
      </x:c>
      <x:c r="G34" s="25" t="n">
        <x:f>SUMIFS('Event Results'!$F$2:$F$351,'Event Results'!$A$2:$A$351,5,'Event Results'!$B$2:$B$351,"Sport",'Event Results'!$D$2:$D$351,B34)</x:f>
        <x:v>4</x:v>
      </x:c>
      <x:c r="H34" s="25" t="n">
        <x:f>SUMIFS('Event Results'!$F$2:$F$351,'Event Results'!$A$2:$A$351,6,'Event Results'!$B$2:$B$351,"Sport",'Event Results'!$D$2:$D$351,B34)</x:f>
        <x:v>5</x:v>
      </x:c>
      <x:c r="I34" s="25" t="n">
        <x:f>SUMIFS('Event Results'!$F$2:$F$351,'Event Results'!$A$2:$A$351,7,'Event Results'!$B$2:$B$351,"Sport",'Event Results'!$D$2:$D$351,B34)</x:f>
        <x:v>6</x:v>
      </x:c>
      <x:c r="J34" s="25" t="n">
        <x:f>SUMIFS('Event Results'!$F$2:$F$351,'Event Results'!$A$2:$A$351,8,'Event Results'!$B$2:$B$351,"Sport",'Event Results'!$D$2:$D$351,B34)</x:f>
        <x:v>9</x:v>
      </x:c>
      <x:c r="K34" s="31" t="n">
        <x:f>MIN(C34:J34)+SMALL(C34:J34,2)</x:f>
        <x:v>6</x:v>
      </x:c>
      <x:c r="L34" s="37" t="n">
        <x:f>SUM(C34:J34)-K34</x:f>
        <x:v>35</x:v>
      </x:c>
      <x:c r="M34" s="43" t="n">
        <x:f>SUMIFS('Event Results'!$F$2:$F$351,'Event Results'!$A$2:$A$351,9,'Event Results'!$B$2:$B$351,"Sport",'Event Results'!$D$2:$D$351,B34)</x:f>
        <x:v>7.5</x:v>
      </x:c>
      <x:c r="N34" s="49" t="n">
        <x:f>L34+M34</x:f>
        <x:v>42.5</x:v>
      </x:c>
    </x:row>
    <x:row r="35">
      <x:c r="A35" s="25" t="n">
        <x:v>5</x:v>
      </x:c>
      <x:c r="B35" s="7" t="str">
        <x:v>Everett H</x:v>
      </x:c>
      <x:c r="C35" s="25" t="n">
        <x:f>SUMIFS('Event Results'!$F$2:$F$351,'Event Results'!$A$2:$A$351,1,'Event Results'!$B$2:$B$351,"Sport",'Event Results'!$D$2:$D$351,B35)</x:f>
        <x:v>7</x:v>
      </x:c>
      <x:c r="D35" s="25" t="n">
        <x:f>SUMIFS('Event Results'!$F$2:$F$351,'Event Results'!$A$2:$A$351,2,'Event Results'!$B$2:$B$351,"Sport",'Event Results'!$D$2:$D$351,B35)</x:f>
        <x:v>7</x:v>
      </x:c>
      <x:c r="E35" s="25" t="n">
        <x:f>SUMIFS('Event Results'!$F$2:$F$351,'Event Results'!$A$2:$A$351,3,'Event Results'!$B$2:$B$351,"Sport",'Event Results'!$D$2:$D$351,B35)</x:f>
        <x:v>7</x:v>
      </x:c>
      <x:c r="F35" s="25" t="n">
        <x:f>SUMIFS('Event Results'!$F$2:$F$351,'Event Results'!$A$2:$A$351,4,'Event Results'!$B$2:$B$351,"Sport",'Event Results'!$D$2:$D$351,B35)</x:f>
        <x:v>0</x:v>
      </x:c>
      <x:c r="G35" s="25" t="n">
        <x:f>SUMIFS('Event Results'!$F$2:$F$351,'Event Results'!$A$2:$A$351,5,'Event Results'!$B$2:$B$351,"Sport",'Event Results'!$D$2:$D$351,B35)</x:f>
        <x:v>5</x:v>
      </x:c>
      <x:c r="H35" s="25" t="n">
        <x:f>SUMIFS('Event Results'!$F$2:$F$351,'Event Results'!$A$2:$A$351,6,'Event Results'!$B$2:$B$351,"Sport",'Event Results'!$D$2:$D$351,B35)</x:f>
        <x:v>7</x:v>
      </x:c>
      <x:c r="I35" s="25" t="n">
        <x:f>SUMIFS('Event Results'!$F$2:$F$351,'Event Results'!$A$2:$A$351,7,'Event Results'!$B$2:$B$351,"Sport",'Event Results'!$D$2:$D$351,B35)</x:f>
        <x:v>5</x:v>
      </x:c>
      <x:c r="J35" s="25" t="n">
        <x:f>SUMIFS('Event Results'!$F$2:$F$351,'Event Results'!$A$2:$A$351,8,'Event Results'!$B$2:$B$351,"Sport",'Event Results'!$D$2:$D$351,B35)</x:f>
        <x:v>0</x:v>
      </x:c>
      <x:c r="K35" s="31" t="n">
        <x:f>MIN(C35:J35)+SMALL(C35:J35,2)</x:f>
        <x:v>0</x:v>
      </x:c>
      <x:c r="L35" s="37" t="n">
        <x:f>SUM(C35:J35)-K35</x:f>
        <x:v>38</x:v>
      </x:c>
      <x:c r="M35" s="43" t="n">
        <x:f>SUMIFS('Event Results'!$F$2:$F$351,'Event Results'!$A$2:$A$351,9,'Event Results'!$B$2:$B$351,"Sport",'Event Results'!$D$2:$D$351,B35)</x:f>
        <x:v>3</x:v>
      </x:c>
      <x:c r="N35" s="49" t="n">
        <x:f>L35+M35</x:f>
        <x:v>41</x:v>
      </x:c>
    </x:row>
    <x:row r="36">
      <x:c r="A36" s="25" t="n">
        <x:v>6</x:v>
      </x:c>
      <x:c r="B36" s="7" t="str">
        <x:v>Terry M</x:v>
      </x:c>
      <x:c r="C36" s="25" t="n">
        <x:f>SUMIFS('Event Results'!$F$2:$F$351,'Event Results'!$A$2:$A$351,1,'Event Results'!$B$2:$B$351,"Sport",'Event Results'!$D$2:$D$351,B36)</x:f>
        <x:v>6</x:v>
      </x:c>
      <x:c r="D36" s="25" t="n">
        <x:f>SUMIFS('Event Results'!$F$2:$F$351,'Event Results'!$A$2:$A$351,2,'Event Results'!$B$2:$B$351,"Sport",'Event Results'!$D$2:$D$351,B36)</x:f>
        <x:v>0</x:v>
      </x:c>
      <x:c r="E36" s="25" t="n">
        <x:f>SUMIFS('Event Results'!$F$2:$F$351,'Event Results'!$A$2:$A$351,3,'Event Results'!$B$2:$B$351,"Sport",'Event Results'!$D$2:$D$351,B36)</x:f>
        <x:v>0</x:v>
      </x:c>
      <x:c r="F36" s="25" t="n">
        <x:f>SUMIFS('Event Results'!$F$2:$F$351,'Event Results'!$A$2:$A$351,4,'Event Results'!$B$2:$B$351,"Sport",'Event Results'!$D$2:$D$351,B36)</x:f>
        <x:v>7</x:v>
      </x:c>
      <x:c r="G36" s="25" t="n">
        <x:f>SUMIFS('Event Results'!$F$2:$F$351,'Event Results'!$A$2:$A$351,5,'Event Results'!$B$2:$B$351,"Sport",'Event Results'!$D$2:$D$351,B36)</x:f>
        <x:v>6</x:v>
      </x:c>
      <x:c r="H36" s="25" t="n">
        <x:f>SUMIFS('Event Results'!$F$2:$F$351,'Event Results'!$A$2:$A$351,6,'Event Results'!$B$2:$B$351,"Sport",'Event Results'!$D$2:$D$351,B36)</x:f>
        <x:v>2</x:v>
      </x:c>
      <x:c r="I36" s="25" t="n">
        <x:f>SUMIFS('Event Results'!$F$2:$F$351,'Event Results'!$A$2:$A$351,7,'Event Results'!$B$2:$B$351,"Sport",'Event Results'!$D$2:$D$351,B36)</x:f>
        <x:v>1</x:v>
      </x:c>
      <x:c r="J36" s="25" t="n">
        <x:f>SUMIFS('Event Results'!$F$2:$F$351,'Event Results'!$A$2:$A$351,8,'Event Results'!$B$2:$B$351,"Sport",'Event Results'!$D$2:$D$351,B36)</x:f>
        <x:v>8</x:v>
      </x:c>
      <x:c r="K36" s="31" t="n">
        <x:f>MIN(C36:J36)+SMALL(C36:J36,2)</x:f>
        <x:v>0</x:v>
      </x:c>
      <x:c r="L36" s="37" t="n">
        <x:f>SUM(C36:J36)-K36</x:f>
        <x:v>30</x:v>
      </x:c>
      <x:c r="M36" s="43" t="n">
        <x:f>SUMIFS('Event Results'!$F$2:$F$351,'Event Results'!$A$2:$A$351,9,'Event Results'!$B$2:$B$351,"Sport",'Event Results'!$D$2:$D$351,B36)</x:f>
        <x:v>0</x:v>
      </x:c>
      <x:c r="N36" s="49" t="n">
        <x:f>L36+M36</x:f>
        <x:v>30</x:v>
      </x:c>
    </x:row>
    <x:row r="37">
      <x:c r="A37" s="25" t="n">
        <x:v>7</x:v>
      </x:c>
      <x:c r="B37" s="7" t="str">
        <x:v>Dameon P</x:v>
      </x:c>
      <x:c r="C37" s="25" t="n">
        <x:f>SUMIFS('Event Results'!$F$2:$F$351,'Event Results'!$A$2:$A$351,1,'Event Results'!$B$2:$B$351,"Sport",'Event Results'!$D$2:$D$351,B37)</x:f>
        <x:v>5</x:v>
      </x:c>
      <x:c r="D37" s="25" t="n">
        <x:f>SUMIFS('Event Results'!$F$2:$F$351,'Event Results'!$A$2:$A$351,2,'Event Results'!$B$2:$B$351,"Sport",'Event Results'!$D$2:$D$351,B37)</x:f>
        <x:v>6</x:v>
      </x:c>
      <x:c r="E37" s="25" t="n">
        <x:f>SUMIFS('Event Results'!$F$2:$F$351,'Event Results'!$A$2:$A$351,3,'Event Results'!$B$2:$B$351,"Sport",'Event Results'!$D$2:$D$351,B37)</x:f>
        <x:v>1</x:v>
      </x:c>
      <x:c r="F37" s="25" t="n">
        <x:f>SUMIFS('Event Results'!$F$2:$F$351,'Event Results'!$A$2:$A$351,4,'Event Results'!$B$2:$B$351,"Sport",'Event Results'!$D$2:$D$351,B37)</x:f>
        <x:v>5</x:v>
      </x:c>
      <x:c r="G37" s="25" t="n">
        <x:f>SUMIFS('Event Results'!$F$2:$F$351,'Event Results'!$A$2:$A$351,5,'Event Results'!$B$2:$B$351,"Sport",'Event Results'!$D$2:$D$351,B37)</x:f>
        <x:v>0</x:v>
      </x:c>
      <x:c r="H37" s="25" t="n">
        <x:f>SUMIFS('Event Results'!$F$2:$F$351,'Event Results'!$A$2:$A$351,6,'Event Results'!$B$2:$B$351,"Sport",'Event Results'!$D$2:$D$351,B37)</x:f>
        <x:v>4</x:v>
      </x:c>
      <x:c r="I37" s="25" t="n">
        <x:f>SUMIFS('Event Results'!$F$2:$F$351,'Event Results'!$A$2:$A$351,7,'Event Results'!$B$2:$B$351,"Sport",'Event Results'!$D$2:$D$351,B37)</x:f>
        <x:v>0</x:v>
      </x:c>
      <x:c r="J37" s="25" t="n">
        <x:f>SUMIFS('Event Results'!$F$2:$F$351,'Event Results'!$A$2:$A$351,8,'Event Results'!$B$2:$B$351,"Sport",'Event Results'!$D$2:$D$351,B37)</x:f>
        <x:v>7</x:v>
      </x:c>
      <x:c r="K37" s="31" t="n">
        <x:f>MIN(C37:J37)+SMALL(C37:J37,2)</x:f>
        <x:v>0</x:v>
      </x:c>
      <x:c r="L37" s="37" t="n">
        <x:f>SUM(C37:J37)-K37</x:f>
        <x:v>28</x:v>
      </x:c>
      <x:c r="M37" s="43" t="n">
        <x:f>SUMIFS('Event Results'!$F$2:$F$351,'Event Results'!$A$2:$A$351,9,'Event Results'!$B$2:$B$351,"Sport",'Event Results'!$D$2:$D$351,B37)</x:f>
        <x:v>0</x:v>
      </x:c>
      <x:c r="N37" s="49" t="n">
        <x:f>L37+M37</x:f>
        <x:v>28</x:v>
      </x:c>
    </x:row>
    <x:row r="38">
      <x:c r="A38" s="25" t="n">
        <x:v>8</x:v>
      </x:c>
      <x:c r="B38" s="7" t="str">
        <x:v>Spencer R</x:v>
      </x:c>
      <x:c r="C38" s="25" t="n">
        <x:f>SUMIFS('Event Results'!$F$2:$F$351,'Event Results'!$A$2:$A$351,1,'Event Results'!$B$2:$B$351,"Sport",'Event Results'!$D$2:$D$351,B38)</x:f>
        <x:v>1</x:v>
      </x:c>
      <x:c r="D38" s="25" t="n">
        <x:f>SUMIFS('Event Results'!$F$2:$F$351,'Event Results'!$A$2:$A$351,2,'Event Results'!$B$2:$B$351,"Sport",'Event Results'!$D$2:$D$351,B38)</x:f>
        <x:v>4</x:v>
      </x:c>
      <x:c r="E38" s="25" t="n">
        <x:f>SUMIFS('Event Results'!$F$2:$F$351,'Event Results'!$A$2:$A$351,3,'Event Results'!$B$2:$B$351,"Sport",'Event Results'!$D$2:$D$351,B38)</x:f>
        <x:v>5</x:v>
      </x:c>
      <x:c r="F38" s="25" t="n">
        <x:f>SUMIFS('Event Results'!$F$2:$F$351,'Event Results'!$A$2:$A$351,4,'Event Results'!$B$2:$B$351,"Sport",'Event Results'!$D$2:$D$351,B38)</x:f>
        <x:v>0</x:v>
      </x:c>
      <x:c r="G38" s="25" t="n">
        <x:f>SUMIFS('Event Results'!$F$2:$F$351,'Event Results'!$A$2:$A$351,5,'Event Results'!$B$2:$B$351,"Sport",'Event Results'!$D$2:$D$351,B38)</x:f>
        <x:v>3</x:v>
      </x:c>
      <x:c r="H38" s="25" t="n">
        <x:f>SUMIFS('Event Results'!$F$2:$F$351,'Event Results'!$A$2:$A$351,6,'Event Results'!$B$2:$B$351,"Sport",'Event Results'!$D$2:$D$351,B38)</x:f>
        <x:v>6</x:v>
      </x:c>
      <x:c r="I38" s="25" t="n">
        <x:f>SUMIFS('Event Results'!$F$2:$F$351,'Event Results'!$A$2:$A$351,7,'Event Results'!$B$2:$B$351,"Sport",'Event Results'!$D$2:$D$351,B38)</x:f>
        <x:v>4</x:v>
      </x:c>
      <x:c r="J38" s="25" t="n">
        <x:f>SUMIFS('Event Results'!$F$2:$F$351,'Event Results'!$A$2:$A$351,8,'Event Results'!$B$2:$B$351,"Sport",'Event Results'!$D$2:$D$351,B38)</x:f>
        <x:v>0</x:v>
      </x:c>
      <x:c r="K38" s="31" t="n">
        <x:f>MIN(C38:J38)+SMALL(C38:J38,2)</x:f>
        <x:v>0</x:v>
      </x:c>
      <x:c r="L38" s="37" t="n">
        <x:f>SUM(C38:J38)-K38</x:f>
        <x:v>23</x:v>
      </x:c>
      <x:c r="M38" s="43" t="n">
        <x:f>SUMIFS('Event Results'!$F$2:$F$351,'Event Results'!$A$2:$A$351,9,'Event Results'!$B$2:$B$351,"Sport",'Event Results'!$D$2:$D$351,B38)</x:f>
        <x:v>0</x:v>
      </x:c>
      <x:c r="N38" s="49" t="n">
        <x:f>L38+M38</x:f>
        <x:v>23</x:v>
      </x:c>
    </x:row>
    <x:row r="39">
      <x:c r="A39" s="25" t="n">
        <x:v>9</x:v>
      </x:c>
      <x:c r="B39" s="7" t="str">
        <x:v>Justin K</x:v>
      </x:c>
      <x:c r="C39" s="25" t="n">
        <x:f>SUMIFS('Event Results'!$F$2:$F$351,'Event Results'!$A$2:$A$351,1,'Event Results'!$B$2:$B$351,"Sport",'Event Results'!$D$2:$D$351,B39)</x:f>
        <x:v>0</x:v>
      </x:c>
      <x:c r="D39" s="25" t="n">
        <x:f>SUMIFS('Event Results'!$F$2:$F$351,'Event Results'!$A$2:$A$351,2,'Event Results'!$B$2:$B$351,"Sport",'Event Results'!$D$2:$D$351,B39)</x:f>
        <x:v>0</x:v>
      </x:c>
      <x:c r="E39" s="25" t="n">
        <x:f>SUMIFS('Event Results'!$F$2:$F$351,'Event Results'!$A$2:$A$351,3,'Event Results'!$B$2:$B$351,"Sport",'Event Results'!$D$2:$D$351,B39)</x:f>
        <x:v>0</x:v>
      </x:c>
      <x:c r="F39" s="25" t="n">
        <x:f>SUMIFS('Event Results'!$F$2:$F$351,'Event Results'!$A$2:$A$351,4,'Event Results'!$B$2:$B$351,"Sport",'Event Results'!$D$2:$D$351,B39)</x:f>
        <x:v>9</x:v>
      </x:c>
      <x:c r="G39" s="25" t="n">
        <x:f>SUMIFS('Event Results'!$F$2:$F$351,'Event Results'!$A$2:$A$351,5,'Event Results'!$B$2:$B$351,"Sport",'Event Results'!$D$2:$D$351,B39)</x:f>
        <x:v>7</x:v>
      </x:c>
      <x:c r="H39" s="25" t="n">
        <x:f>SUMIFS('Event Results'!$F$2:$F$351,'Event Results'!$A$2:$A$351,6,'Event Results'!$B$2:$B$351,"Sport",'Event Results'!$D$2:$D$351,B39)</x:f>
        <x:v>0</x:v>
      </x:c>
      <x:c r="I39" s="25" t="n">
        <x:f>SUMIFS('Event Results'!$F$2:$F$351,'Event Results'!$A$2:$A$351,7,'Event Results'!$B$2:$B$351,"Sport",'Event Results'!$D$2:$D$351,B39)</x:f>
        <x:v>0</x:v>
      </x:c>
      <x:c r="J39" s="25" t="n">
        <x:f>SUMIFS('Event Results'!$F$2:$F$351,'Event Results'!$A$2:$A$351,8,'Event Results'!$B$2:$B$351,"Sport",'Event Results'!$D$2:$D$351,B39)</x:f>
        <x:v>0</x:v>
      </x:c>
      <x:c r="K39" s="31" t="n">
        <x:f>MIN(C39:J39)+SMALL(C39:J39,2)</x:f>
        <x:v>0</x:v>
      </x:c>
      <x:c r="L39" s="37" t="n">
        <x:f>SUM(C39:J39)-K39</x:f>
        <x:v>16</x:v>
      </x:c>
      <x:c r="M39" s="43" t="n">
        <x:f>SUMIFS('Event Results'!$F$2:$F$351,'Event Results'!$A$2:$A$351,9,'Event Results'!$B$2:$B$351,"Sport",'Event Results'!$D$2:$D$351,B39)</x:f>
        <x:v>0</x:v>
      </x:c>
      <x:c r="N39" s="49" t="n">
        <x:f>L39+M39</x:f>
        <x:v>16</x:v>
      </x:c>
    </x:row>
    <x:row r="40">
      <x:c r="A40" s="25" t="n">
        <x:v>10</x:v>
      </x:c>
      <x:c r="B40" s="7" t="str">
        <x:v>Caleb Short</x:v>
      </x:c>
      <x:c r="C40" s="25" t="n">
        <x:f>SUMIFS('Event Results'!$F$2:$F$351,'Event Results'!$A$2:$A$351,1,'Event Results'!$B$2:$B$351,"Sport",'Event Results'!$D$2:$D$351,B40)</x:f>
        <x:v>4</x:v>
      </x:c>
      <x:c r="D40" s="25" t="n">
        <x:f>SUMIFS('Event Results'!$F$2:$F$351,'Event Results'!$A$2:$A$351,2,'Event Results'!$B$2:$B$351,"Sport",'Event Results'!$D$2:$D$351,B40)</x:f>
        <x:v>2</x:v>
      </x:c>
      <x:c r="E40" s="25" t="n">
        <x:f>SUMIFS('Event Results'!$F$2:$F$351,'Event Results'!$A$2:$A$351,3,'Event Results'!$B$2:$B$351,"Sport",'Event Results'!$D$2:$D$351,B40)</x:f>
        <x:v>2</x:v>
      </x:c>
      <x:c r="F40" s="25" t="n">
        <x:f>SUMIFS('Event Results'!$F$2:$F$351,'Event Results'!$A$2:$A$351,4,'Event Results'!$B$2:$B$351,"Sport",'Event Results'!$D$2:$D$351,B40)</x:f>
        <x:v>2</x:v>
      </x:c>
      <x:c r="G40" s="25" t="n">
        <x:f>SUMIFS('Event Results'!$F$2:$F$351,'Event Results'!$A$2:$A$351,5,'Event Results'!$B$2:$B$351,"Sport",'Event Results'!$D$2:$D$351,B40)</x:f>
        <x:v>0</x:v>
      </x:c>
      <x:c r="H40" s="25" t="n">
        <x:f>SUMIFS('Event Results'!$F$2:$F$351,'Event Results'!$A$2:$A$351,6,'Event Results'!$B$2:$B$351,"Sport",'Event Results'!$D$2:$D$351,B40)</x:f>
        <x:v>3</x:v>
      </x:c>
      <x:c r="I40" s="25" t="n">
        <x:f>SUMIFS('Event Results'!$F$2:$F$351,'Event Results'!$A$2:$A$351,7,'Event Results'!$B$2:$B$351,"Sport",'Event Results'!$D$2:$D$351,B40)</x:f>
        <x:v>0</x:v>
      </x:c>
      <x:c r="J40" s="25" t="n">
        <x:f>SUMIFS('Event Results'!$F$2:$F$351,'Event Results'!$A$2:$A$351,8,'Event Results'!$B$2:$B$351,"Sport",'Event Results'!$D$2:$D$351,B40)</x:f>
        <x:v>0</x:v>
      </x:c>
      <x:c r="K40" s="31" t="n">
        <x:f>MIN(C40:J40)+SMALL(C40:J40,2)</x:f>
        <x:v>0</x:v>
      </x:c>
      <x:c r="L40" s="37" t="n">
        <x:f>SUM(C40:J40)-K40</x:f>
        <x:v>13</x:v>
      </x:c>
      <x:c r="M40" s="43" t="n">
        <x:f>SUMIFS('Event Results'!$F$2:$F$351,'Event Results'!$A$2:$A$351,9,'Event Results'!$B$2:$B$351,"Sport",'Event Results'!$D$2:$D$351,B40)</x:f>
        <x:v>0</x:v>
      </x:c>
      <x:c r="N40" s="49" t="n">
        <x:f>L40+M40</x:f>
        <x:v>13</x:v>
      </x:c>
    </x:row>
    <x:row r="41">
      <x:c r="A41" s="25" t="n">
        <x:v>11</x:v>
      </x:c>
      <x:c r="B41" s="7" t="str">
        <x:v>Zach K</x:v>
      </x:c>
      <x:c r="C41" s="25" t="n">
        <x:f>SUMIFS('Event Results'!$F$2:$F$351,'Event Results'!$A$2:$A$351,1,'Event Results'!$B$2:$B$351,"Sport",'Event Results'!$D$2:$D$351,B41)</x:f>
        <x:v>0</x:v>
      </x:c>
      <x:c r="D41" s="25" t="n">
        <x:f>SUMIFS('Event Results'!$F$2:$F$351,'Event Results'!$A$2:$A$351,2,'Event Results'!$B$2:$B$351,"Sport",'Event Results'!$D$2:$D$351,B41)</x:f>
        <x:v>0</x:v>
      </x:c>
      <x:c r="E41" s="25" t="n">
        <x:f>SUMIFS('Event Results'!$F$2:$F$351,'Event Results'!$A$2:$A$351,3,'Event Results'!$B$2:$B$351,"Sport",'Event Results'!$D$2:$D$351,B41)</x:f>
        <x:v>0</x:v>
      </x:c>
      <x:c r="F41" s="25" t="n">
        <x:f>SUMIFS('Event Results'!$F$2:$F$351,'Event Results'!$A$2:$A$351,4,'Event Results'!$B$2:$B$351,"Sport",'Event Results'!$D$2:$D$351,B41)</x:f>
        <x:v>0</x:v>
      </x:c>
      <x:c r="G41" s="25" t="n">
        <x:f>SUMIFS('Event Results'!$F$2:$F$351,'Event Results'!$A$2:$A$351,5,'Event Results'!$B$2:$B$351,"Sport",'Event Results'!$D$2:$D$351,B41)</x:f>
        <x:v>0</x:v>
      </x:c>
      <x:c r="H41" s="25" t="n">
        <x:f>SUMIFS('Event Results'!$F$2:$F$351,'Event Results'!$A$2:$A$351,6,'Event Results'!$B$2:$B$351,"Sport",'Event Results'!$D$2:$D$351,B41)</x:f>
        <x:v>0</x:v>
      </x:c>
      <x:c r="I41" s="25" t="n">
        <x:f>SUMIFS('Event Results'!$F$2:$F$351,'Event Results'!$A$2:$A$351,7,'Event Results'!$B$2:$B$351,"Sport",'Event Results'!$D$2:$D$351,B41)</x:f>
        <x:v>0</x:v>
      </x:c>
      <x:c r="J41" s="25" t="n">
        <x:f>SUMIFS('Event Results'!$F$2:$F$351,'Event Results'!$A$2:$A$351,8,'Event Results'!$B$2:$B$351,"Sport",'Event Results'!$D$2:$D$351,B41)</x:f>
        <x:v>0</x:v>
      </x:c>
      <x:c r="K41" s="31" t="n">
        <x:f>MIN(C41:J41)+SMALL(C41:J41,2)</x:f>
        <x:v>0</x:v>
      </x:c>
      <x:c r="L41" s="37" t="n">
        <x:f>SUM(C41:J41)-K41</x:f>
        <x:v>0</x:v>
      </x:c>
      <x:c r="M41" s="43" t="n">
        <x:f>SUMIFS('Event Results'!$F$2:$F$351,'Event Results'!$A$2:$A$351,9,'Event Results'!$B$2:$B$351,"Sport",'Event Results'!$D$2:$D$351,B41)</x:f>
        <x:v>12</x:v>
      </x:c>
      <x:c r="N41" s="49" t="n">
        <x:f>L41+M41</x:f>
        <x:v>12</x:v>
      </x:c>
    </x:row>
    <x:row r="42">
      <x:c r="A42" s="25" t="n">
        <x:v>12</x:v>
      </x:c>
      <x:c r="B42" s="7" t="str">
        <x:v>Jason R</x:v>
      </x:c>
      <x:c r="C42" s="25" t="n">
        <x:f>SUMIFS('Event Results'!$F$2:$F$351,'Event Results'!$A$2:$A$351,1,'Event Results'!$B$2:$B$351,"Sport",'Event Results'!$D$2:$D$351,B42)</x:f>
        <x:v>0</x:v>
      </x:c>
      <x:c r="D42" s="25" t="n">
        <x:f>SUMIFS('Event Results'!$F$2:$F$351,'Event Results'!$A$2:$A$351,2,'Event Results'!$B$2:$B$351,"Sport",'Event Results'!$D$2:$D$351,B42)</x:f>
        <x:v>0</x:v>
      </x:c>
      <x:c r="E42" s="25" t="n">
        <x:f>SUMIFS('Event Results'!$F$2:$F$351,'Event Results'!$A$2:$A$351,3,'Event Results'!$B$2:$B$351,"Sport",'Event Results'!$D$2:$D$351,B42)</x:f>
        <x:v>0</x:v>
      </x:c>
      <x:c r="F42" s="25" t="n">
        <x:f>SUMIFS('Event Results'!$F$2:$F$351,'Event Results'!$A$2:$A$351,4,'Event Results'!$B$2:$B$351,"Sport",'Event Results'!$D$2:$D$351,B42)</x:f>
        <x:v>0</x:v>
      </x:c>
      <x:c r="G42" s="25" t="n">
        <x:f>SUMIFS('Event Results'!$F$2:$F$351,'Event Results'!$A$2:$A$351,5,'Event Results'!$B$2:$B$351,"Sport",'Event Results'!$D$2:$D$351,B42)</x:f>
        <x:v>0</x:v>
      </x:c>
      <x:c r="H42" s="25" t="n">
        <x:f>SUMIFS('Event Results'!$F$2:$F$351,'Event Results'!$A$2:$A$351,6,'Event Results'!$B$2:$B$351,"Sport",'Event Results'!$D$2:$D$351,B42)</x:f>
        <x:v>0</x:v>
      </x:c>
      <x:c r="I42" s="25" t="n">
        <x:f>SUMIFS('Event Results'!$F$2:$F$351,'Event Results'!$A$2:$A$351,7,'Event Results'!$B$2:$B$351,"Sport",'Event Results'!$D$2:$D$351,B42)</x:f>
        <x:v>0</x:v>
      </x:c>
      <x:c r="J42" s="25" t="n">
        <x:f>SUMIFS('Event Results'!$F$2:$F$351,'Event Results'!$A$2:$A$351,8,'Event Results'!$B$2:$B$351,"Sport",'Event Results'!$D$2:$D$351,B42)</x:f>
        <x:v>0</x:v>
      </x:c>
      <x:c r="K42" s="31" t="n">
        <x:f>MIN(C42:J42)+SMALL(C42:J42,2)</x:f>
        <x:v>0</x:v>
      </x:c>
      <x:c r="L42" s="37" t="n">
        <x:f>SUM(C42:J42)-K42</x:f>
        <x:v>0</x:v>
      </x:c>
      <x:c r="M42" s="43" t="n">
        <x:f>SUMIFS('Event Results'!$F$2:$F$351,'Event Results'!$A$2:$A$351,9,'Event Results'!$B$2:$B$351,"Sport",'Event Results'!$D$2:$D$351,B42)</x:f>
        <x:v>9</x:v>
      </x:c>
      <x:c r="N42" s="49" t="n">
        <x:f>L42+M42</x:f>
        <x:v>9</x:v>
      </x:c>
    </x:row>
    <x:row r="43">
      <x:c r="A43" s="25" t="n">
        <x:v>13</x:v>
      </x:c>
      <x:c r="B43" s="7" t="str">
        <x:v>Adrian P</x:v>
      </x:c>
      <x:c r="C43" s="25" t="n">
        <x:f>SUMIFS('Event Results'!$F$2:$F$351,'Event Results'!$A$2:$A$351,1,'Event Results'!$B$2:$B$351,"Sport",'Event Results'!$D$2:$D$351,B43)</x:f>
        <x:v>0</x:v>
      </x:c>
      <x:c r="D43" s="25" t="n">
        <x:f>SUMIFS('Event Results'!$F$2:$F$351,'Event Results'!$A$2:$A$351,2,'Event Results'!$B$2:$B$351,"Sport",'Event Results'!$D$2:$D$351,B43)</x:f>
        <x:v>0</x:v>
      </x:c>
      <x:c r="E43" s="25" t="n">
        <x:f>SUMIFS('Event Results'!$F$2:$F$351,'Event Results'!$A$2:$A$351,3,'Event Results'!$B$2:$B$351,"Sport",'Event Results'!$D$2:$D$351,B43)</x:f>
        <x:v>0</x:v>
      </x:c>
      <x:c r="F43" s="25" t="n">
        <x:f>SUMIFS('Event Results'!$F$2:$F$351,'Event Results'!$A$2:$A$351,4,'Event Results'!$B$2:$B$351,"Sport",'Event Results'!$D$2:$D$351,B43)</x:f>
        <x:v>3</x:v>
      </x:c>
      <x:c r="G43" s="25" t="n">
        <x:f>SUMIFS('Event Results'!$F$2:$F$351,'Event Results'!$A$2:$A$351,5,'Event Results'!$B$2:$B$351,"Sport",'Event Results'!$D$2:$D$351,B43)</x:f>
        <x:v>1</x:v>
      </x:c>
      <x:c r="H43" s="25" t="n">
        <x:f>SUMIFS('Event Results'!$F$2:$F$351,'Event Results'!$A$2:$A$351,6,'Event Results'!$B$2:$B$351,"Sport",'Event Results'!$D$2:$D$351,B43)</x:f>
        <x:v>0</x:v>
      </x:c>
      <x:c r="I43" s="25" t="n">
        <x:f>SUMIFS('Event Results'!$F$2:$F$351,'Event Results'!$A$2:$A$351,7,'Event Results'!$B$2:$B$351,"Sport",'Event Results'!$D$2:$D$351,B43)</x:f>
        <x:v>3</x:v>
      </x:c>
      <x:c r="J43" s="25" t="n">
        <x:f>SUMIFS('Event Results'!$F$2:$F$351,'Event Results'!$A$2:$A$351,8,'Event Results'!$B$2:$B$351,"Sport",'Event Results'!$D$2:$D$351,B43)</x:f>
        <x:v>0</x:v>
      </x:c>
      <x:c r="K43" s="31" t="n">
        <x:f>MIN(C43:J43)+SMALL(C43:J43,2)</x:f>
        <x:v>0</x:v>
      </x:c>
      <x:c r="L43" s="37" t="n">
        <x:f>SUM(C43:J43)-K43</x:f>
        <x:v>7</x:v>
      </x:c>
      <x:c r="M43" s="43" t="n">
        <x:f>SUMIFS('Event Results'!$F$2:$F$351,'Event Results'!$A$2:$A$351,9,'Event Results'!$B$2:$B$351,"Sport",'Event Results'!$D$2:$D$351,B43)</x:f>
        <x:v>0</x:v>
      </x:c>
      <x:c r="N43" s="49" t="n">
        <x:f>L43+M43</x:f>
        <x:v>7</x:v>
      </x:c>
    </x:row>
    <x:row r="44">
      <x:c r="A44" s="25" t="n">
        <x:v>14</x:v>
      </x:c>
      <x:c r="B44" s="7" t="str">
        <x:v>RA Motorsports</x:v>
      </x:c>
      <x:c r="C44" s="25" t="n">
        <x:f>SUMIFS('Event Results'!$F$2:$F$351,'Event Results'!$A$2:$A$351,1,'Event Results'!$B$2:$B$351,"Sport",'Event Results'!$D$2:$D$351,B44)</x:f>
        <x:v>0</x:v>
      </x:c>
      <x:c r="D44" s="25" t="n">
        <x:f>SUMIFS('Event Results'!$F$2:$F$351,'Event Results'!$A$2:$A$351,2,'Event Results'!$B$2:$B$351,"Sport",'Event Results'!$D$2:$D$351,B44)</x:f>
        <x:v>0</x:v>
      </x:c>
      <x:c r="E44" s="25" t="n">
        <x:f>SUMIFS('Event Results'!$F$2:$F$351,'Event Results'!$A$2:$A$351,3,'Event Results'!$B$2:$B$351,"Sport",'Event Results'!$D$2:$D$351,B44)</x:f>
        <x:v>0</x:v>
      </x:c>
      <x:c r="F44" s="25" t="n">
        <x:f>SUMIFS('Event Results'!$F$2:$F$351,'Event Results'!$A$2:$A$351,4,'Event Results'!$B$2:$B$351,"Sport",'Event Results'!$D$2:$D$351,B44)</x:f>
        <x:v>0</x:v>
      </x:c>
      <x:c r="G44" s="25" t="n">
        <x:f>SUMIFS('Event Results'!$F$2:$F$351,'Event Results'!$A$2:$A$351,5,'Event Results'!$B$2:$B$351,"Sport",'Event Results'!$D$2:$D$351,B44)</x:f>
        <x:v>0</x:v>
      </x:c>
      <x:c r="H44" s="25" t="n">
        <x:f>SUMIFS('Event Results'!$F$2:$F$351,'Event Results'!$A$2:$A$351,6,'Event Results'!$B$2:$B$351,"Sport",'Event Results'!$D$2:$D$351,B44)</x:f>
        <x:v>0</x:v>
      </x:c>
      <x:c r="I44" s="25" t="n">
        <x:f>SUMIFS('Event Results'!$F$2:$F$351,'Event Results'!$A$2:$A$351,7,'Event Results'!$B$2:$B$351,"Sport",'Event Results'!$D$2:$D$351,B44)</x:f>
        <x:v>7</x:v>
      </x:c>
      <x:c r="J44" s="25" t="n">
        <x:f>SUMIFS('Event Results'!$F$2:$F$351,'Event Results'!$A$2:$A$351,8,'Event Results'!$B$2:$B$351,"Sport",'Event Results'!$D$2:$D$351,B44)</x:f>
        <x:v>0</x:v>
      </x:c>
      <x:c r="K44" s="31" t="n">
        <x:f>MIN(C44:J44)+SMALL(C44:J44,2)</x:f>
        <x:v>0</x:v>
      </x:c>
      <x:c r="L44" s="37" t="n">
        <x:f>SUM(C44:J44)-K44</x:f>
        <x:v>7</x:v>
      </x:c>
      <x:c r="M44" s="43" t="n">
        <x:f>SUMIFS('Event Results'!$F$2:$F$351,'Event Results'!$A$2:$A$351,9,'Event Results'!$B$2:$B$351,"Sport",'Event Results'!$D$2:$D$351,B44)</x:f>
        <x:v>0</x:v>
      </x:c>
      <x:c r="N44" s="49" t="n">
        <x:f>L44+M44</x:f>
        <x:v>7</x:v>
      </x:c>
    </x:row>
    <x:row r="45">
      <x:c r="A45" s="25" t="n">
        <x:v>15</x:v>
      </x:c>
      <x:c r="B45" s="7" t="str">
        <x:v>Jax L</x:v>
      </x:c>
      <x:c r="C45" s="25" t="n">
        <x:f>SUMIFS('Event Results'!$F$2:$F$351,'Event Results'!$A$2:$A$351,1,'Event Results'!$B$2:$B$351,"Sport",'Event Results'!$D$2:$D$351,B45)</x:f>
        <x:v>0</x:v>
      </x:c>
      <x:c r="D45" s="25" t="n">
        <x:f>SUMIFS('Event Results'!$F$2:$F$351,'Event Results'!$A$2:$A$351,2,'Event Results'!$B$2:$B$351,"Sport",'Event Results'!$D$2:$D$351,B45)</x:f>
        <x:v>0</x:v>
      </x:c>
      <x:c r="E45" s="25" t="n">
        <x:f>SUMIFS('Event Results'!$F$2:$F$351,'Event Results'!$A$2:$A$351,3,'Event Results'!$B$2:$B$351,"Sport",'Event Results'!$D$2:$D$351,B45)</x:f>
        <x:v>0</x:v>
      </x:c>
      <x:c r="F45" s="25" t="n">
        <x:f>SUMIFS('Event Results'!$F$2:$F$351,'Event Results'!$A$2:$A$351,4,'Event Results'!$B$2:$B$351,"Sport",'Event Results'!$D$2:$D$351,B45)</x:f>
        <x:v>0</x:v>
      </x:c>
      <x:c r="G45" s="25" t="n">
        <x:f>SUMIFS('Event Results'!$F$2:$F$351,'Event Results'!$A$2:$A$351,5,'Event Results'!$B$2:$B$351,"Sport",'Event Results'!$D$2:$D$351,B45)</x:f>
        <x:v>0</x:v>
      </x:c>
      <x:c r="H45" s="25" t="n">
        <x:f>SUMIFS('Event Results'!$F$2:$F$351,'Event Results'!$A$2:$A$351,6,'Event Results'!$B$2:$B$351,"Sport",'Event Results'!$D$2:$D$351,B45)</x:f>
        <x:v>0</x:v>
      </x:c>
      <x:c r="I45" s="25" t="n">
        <x:f>SUMIFS('Event Results'!$F$2:$F$351,'Event Results'!$A$2:$A$351,7,'Event Results'!$B$2:$B$351,"Sport",'Event Results'!$D$2:$D$351,B45)</x:f>
        <x:v>0</x:v>
      </x:c>
      <x:c r="J45" s="25" t="n">
        <x:f>SUMIFS('Event Results'!$F$2:$F$351,'Event Results'!$A$2:$A$351,8,'Event Results'!$B$2:$B$351,"Sport",'Event Results'!$D$2:$D$351,B45)</x:f>
        <x:v>6</x:v>
      </x:c>
      <x:c r="K45" s="31" t="n">
        <x:f>MIN(C45:J45)+SMALL(C45:J45,2)</x:f>
        <x:v>0</x:v>
      </x:c>
      <x:c r="L45" s="37" t="n">
        <x:f>SUM(C45:J45)-K45</x:f>
        <x:v>6</x:v>
      </x:c>
      <x:c r="M45" s="43" t="n">
        <x:f>SUMIFS('Event Results'!$F$2:$F$351,'Event Results'!$A$2:$A$351,9,'Event Results'!$B$2:$B$351,"Sport",'Event Results'!$D$2:$D$351,B45)</x:f>
        <x:v>0</x:v>
      </x:c>
      <x:c r="N45" s="49" t="n">
        <x:f>L45+M45</x:f>
        <x:v>6</x:v>
      </x:c>
    </x:row>
    <x:row r="46">
      <x:c r="A46" s="25" t="n">
        <x:v>16</x:v>
      </x:c>
      <x:c r="B46" s="7" t="str">
        <x:v>Thomas K</x:v>
      </x:c>
      <x:c r="C46" s="25" t="n">
        <x:f>SUMIFS('Event Results'!$F$2:$F$351,'Event Results'!$A$2:$A$351,1,'Event Results'!$B$2:$B$351,"Sport",'Event Results'!$D$2:$D$351,B46)</x:f>
        <x:v>0</x:v>
      </x:c>
      <x:c r="D46" s="25" t="n">
        <x:f>SUMIFS('Event Results'!$F$2:$F$351,'Event Results'!$A$2:$A$351,2,'Event Results'!$B$2:$B$351,"Sport",'Event Results'!$D$2:$D$351,B46)</x:f>
        <x:v>0</x:v>
      </x:c>
      <x:c r="E46" s="25" t="n">
        <x:f>SUMIFS('Event Results'!$F$2:$F$351,'Event Results'!$A$2:$A$351,3,'Event Results'!$B$2:$B$351,"Sport",'Event Results'!$D$2:$D$351,B46)</x:f>
        <x:v>0</x:v>
      </x:c>
      <x:c r="F46" s="25" t="n">
        <x:f>SUMIFS('Event Results'!$F$2:$F$351,'Event Results'!$A$2:$A$351,4,'Event Results'!$B$2:$B$351,"Sport",'Event Results'!$D$2:$D$351,B46)</x:f>
        <x:v>0</x:v>
      </x:c>
      <x:c r="G46" s="25" t="n">
        <x:f>SUMIFS('Event Results'!$F$2:$F$351,'Event Results'!$A$2:$A$351,5,'Event Results'!$B$2:$B$351,"Sport",'Event Results'!$D$2:$D$351,B46)</x:f>
        <x:v>0</x:v>
      </x:c>
      <x:c r="H46" s="25" t="n">
        <x:f>SUMIFS('Event Results'!$F$2:$F$351,'Event Results'!$A$2:$A$351,6,'Event Results'!$B$2:$B$351,"Sport",'Event Results'!$D$2:$D$351,B46)</x:f>
        <x:v>0</x:v>
      </x:c>
      <x:c r="I46" s="25" t="n">
        <x:f>SUMIFS('Event Results'!$F$2:$F$351,'Event Results'!$A$2:$A$351,7,'Event Results'!$B$2:$B$351,"Sport",'Event Results'!$D$2:$D$351,B46)</x:f>
        <x:v>0</x:v>
      </x:c>
      <x:c r="J46" s="25" t="n">
        <x:f>SUMIFS('Event Results'!$F$2:$F$351,'Event Results'!$A$2:$A$351,8,'Event Results'!$B$2:$B$351,"Sport",'Event Results'!$D$2:$D$351,B46)</x:f>
        <x:v>0</x:v>
      </x:c>
      <x:c r="K46" s="31" t="n">
        <x:f>MIN(C46:J46)+SMALL(C46:J46,2)</x:f>
        <x:v>0</x:v>
      </x:c>
      <x:c r="L46" s="37" t="n">
        <x:f>SUM(C46:J46)-K46</x:f>
        <x:v>0</x:v>
      </x:c>
      <x:c r="M46" s="43" t="n">
        <x:f>SUMIFS('Event Results'!$F$2:$F$351,'Event Results'!$A$2:$A$351,9,'Event Results'!$B$2:$B$351,"Sport",'Event Results'!$D$2:$D$351,B46)</x:f>
        <x:v>6</x:v>
      </x:c>
      <x:c r="N46" s="49" t="n">
        <x:f>L46+M46</x:f>
        <x:v>6</x:v>
      </x:c>
    </x:row>
    <x:row r="47">
      <x:c r="A47" s="25" t="n">
        <x:v>17</x:v>
      </x:c>
      <x:c r="B47" s="7" t="str">
        <x:v>Yurii P</x:v>
      </x:c>
      <x:c r="C47" s="25" t="n">
        <x:f>SUMIFS('Event Results'!$F$2:$F$351,'Event Results'!$A$2:$A$351,1,'Event Results'!$B$2:$B$351,"Sport",'Event Results'!$D$2:$D$351,B47)</x:f>
        <x:v>0</x:v>
      </x:c>
      <x:c r="D47" s="25" t="n">
        <x:f>SUMIFS('Event Results'!$F$2:$F$351,'Event Results'!$A$2:$A$351,2,'Event Results'!$B$2:$B$351,"Sport",'Event Results'!$D$2:$D$351,B47)</x:f>
        <x:v>0</x:v>
      </x:c>
      <x:c r="E47" s="25" t="n">
        <x:f>SUMIFS('Event Results'!$F$2:$F$351,'Event Results'!$A$2:$A$351,3,'Event Results'!$B$2:$B$351,"Sport",'Event Results'!$D$2:$D$351,B47)</x:f>
        <x:v>6</x:v>
      </x:c>
      <x:c r="F47" s="25" t="n">
        <x:f>SUMIFS('Event Results'!$F$2:$F$351,'Event Results'!$A$2:$A$351,4,'Event Results'!$B$2:$B$351,"Sport",'Event Results'!$D$2:$D$351,B47)</x:f>
        <x:v>0</x:v>
      </x:c>
      <x:c r="G47" s="25" t="n">
        <x:f>SUMIFS('Event Results'!$F$2:$F$351,'Event Results'!$A$2:$A$351,5,'Event Results'!$B$2:$B$351,"Sport",'Event Results'!$D$2:$D$351,B47)</x:f>
        <x:v>0</x:v>
      </x:c>
      <x:c r="H47" s="25" t="n">
        <x:f>SUMIFS('Event Results'!$F$2:$F$351,'Event Results'!$A$2:$A$351,6,'Event Results'!$B$2:$B$351,"Sport",'Event Results'!$D$2:$D$351,B47)</x:f>
        <x:v>0</x:v>
      </x:c>
      <x:c r="I47" s="25" t="n">
        <x:f>SUMIFS('Event Results'!$F$2:$F$351,'Event Results'!$A$2:$A$351,7,'Event Results'!$B$2:$B$351,"Sport",'Event Results'!$D$2:$D$351,B47)</x:f>
        <x:v>0</x:v>
      </x:c>
      <x:c r="J47" s="25" t="n">
        <x:f>SUMIFS('Event Results'!$F$2:$F$351,'Event Results'!$A$2:$A$351,8,'Event Results'!$B$2:$B$351,"Sport",'Event Results'!$D$2:$D$351,B47)</x:f>
        <x:v>0</x:v>
      </x:c>
      <x:c r="K47" s="31" t="n">
        <x:f>MIN(C47:J47)+SMALL(C47:J47,2)</x:f>
        <x:v>0</x:v>
      </x:c>
      <x:c r="L47" s="37" t="n">
        <x:f>SUM(C47:J47)-K47</x:f>
        <x:v>6</x:v>
      </x:c>
      <x:c r="M47" s="43" t="n">
        <x:f>SUMIFS('Event Results'!$F$2:$F$351,'Event Results'!$A$2:$A$351,9,'Event Results'!$B$2:$B$351,"Sport",'Event Results'!$D$2:$D$351,B47)</x:f>
        <x:v>0</x:v>
      </x:c>
      <x:c r="N47" s="49" t="n">
        <x:f>L47+M47</x:f>
        <x:v>6</x:v>
      </x:c>
    </x:row>
    <x:row r="48">
      <x:c r="A48" s="25" t="n">
        <x:v>18</x:v>
      </x:c>
      <x:c r="B48" s="7" t="str">
        <x:v>Adam P</x:v>
      </x:c>
      <x:c r="C48" s="25" t="n">
        <x:f>SUMIFS('Event Results'!$F$2:$F$351,'Event Results'!$A$2:$A$351,1,'Event Results'!$B$2:$B$351,"Sport",'Event Results'!$D$2:$D$351,B48)</x:f>
        <x:v>0</x:v>
      </x:c>
      <x:c r="D48" s="25" t="n">
        <x:f>SUMIFS('Event Results'!$F$2:$F$351,'Event Results'!$A$2:$A$351,2,'Event Results'!$B$2:$B$351,"Sport",'Event Results'!$D$2:$D$351,B48)</x:f>
        <x:v>0</x:v>
      </x:c>
      <x:c r="E48" s="25" t="n">
        <x:f>SUMIFS('Event Results'!$F$2:$F$351,'Event Results'!$A$2:$A$351,3,'Event Results'!$B$2:$B$351,"Sport",'Event Results'!$D$2:$D$351,B48)</x:f>
        <x:v>0</x:v>
      </x:c>
      <x:c r="F48" s="25" t="n">
        <x:f>SUMIFS('Event Results'!$F$2:$F$351,'Event Results'!$A$2:$A$351,4,'Event Results'!$B$2:$B$351,"Sport",'Event Results'!$D$2:$D$351,B48)</x:f>
        <x:v>0</x:v>
      </x:c>
      <x:c r="G48" s="25" t="n">
        <x:f>SUMIFS('Event Results'!$F$2:$F$351,'Event Results'!$A$2:$A$351,5,'Event Results'!$B$2:$B$351,"Sport",'Event Results'!$D$2:$D$351,B48)</x:f>
        <x:v>0</x:v>
      </x:c>
      <x:c r="H48" s="25" t="n">
        <x:f>SUMIFS('Event Results'!$F$2:$F$351,'Event Results'!$A$2:$A$351,6,'Event Results'!$B$2:$B$351,"Sport",'Event Results'!$D$2:$D$351,B48)</x:f>
        <x:v>0</x:v>
      </x:c>
      <x:c r="I48" s="25" t="n">
        <x:f>SUMIFS('Event Results'!$F$2:$F$351,'Event Results'!$A$2:$A$351,7,'Event Results'!$B$2:$B$351,"Sport",'Event Results'!$D$2:$D$351,B48)</x:f>
        <x:v>0</x:v>
      </x:c>
      <x:c r="J48" s="25" t="n">
        <x:f>SUMIFS('Event Results'!$F$2:$F$351,'Event Results'!$A$2:$A$351,8,'Event Results'!$B$2:$B$351,"Sport",'Event Results'!$D$2:$D$351,B48)</x:f>
        <x:v>5</x:v>
      </x:c>
      <x:c r="K48" s="31" t="n">
        <x:f>MIN(C48:J48)+SMALL(C48:J48,2)</x:f>
        <x:v>0</x:v>
      </x:c>
      <x:c r="L48" s="37" t="n">
        <x:f>SUM(C48:J48)-K48</x:f>
        <x:v>5</x:v>
      </x:c>
      <x:c r="M48" s="43" t="n">
        <x:f>SUMIFS('Event Results'!$F$2:$F$351,'Event Results'!$A$2:$A$351,9,'Event Results'!$B$2:$B$351,"Sport",'Event Results'!$D$2:$D$351,B48)</x:f>
        <x:v>0</x:v>
      </x:c>
      <x:c r="N48" s="49" t="n">
        <x:f>L48+M48</x:f>
        <x:v>5</x:v>
      </x:c>
    </x:row>
    <x:row r="49">
      <x:c r="A49" s="25" t="n">
        <x:v>19</x:v>
      </x:c>
      <x:c r="B49" s="7" t="str">
        <x:v>Prem D</x:v>
      </x:c>
      <x:c r="C49" s="25" t="n">
        <x:f>SUMIFS('Event Results'!$F$2:$F$351,'Event Results'!$A$2:$A$351,1,'Event Results'!$B$2:$B$351,"Sport",'Event Results'!$D$2:$D$351,B49)</x:f>
        <x:v>0</x:v>
      </x:c>
      <x:c r="D49" s="25" t="n">
        <x:f>SUMIFS('Event Results'!$F$2:$F$351,'Event Results'!$A$2:$A$351,2,'Event Results'!$B$2:$B$351,"Sport",'Event Results'!$D$2:$D$351,B49)</x:f>
        <x:v>0</x:v>
      </x:c>
      <x:c r="E49" s="25" t="n">
        <x:f>SUMIFS('Event Results'!$F$2:$F$351,'Event Results'!$A$2:$A$351,3,'Event Results'!$B$2:$B$351,"Sport",'Event Results'!$D$2:$D$351,B49)</x:f>
        <x:v>0</x:v>
      </x:c>
      <x:c r="F49" s="25" t="n">
        <x:f>SUMIFS('Event Results'!$F$2:$F$351,'Event Results'!$A$2:$A$351,4,'Event Results'!$B$2:$B$351,"Sport",'Event Results'!$D$2:$D$351,B49)</x:f>
        <x:v>4</x:v>
      </x:c>
      <x:c r="G49" s="25" t="n">
        <x:f>SUMIFS('Event Results'!$F$2:$F$351,'Event Results'!$A$2:$A$351,5,'Event Results'!$B$2:$B$351,"Sport",'Event Results'!$D$2:$D$351,B49)</x:f>
        <x:v>0</x:v>
      </x:c>
      <x:c r="H49" s="25" t="n">
        <x:f>SUMIFS('Event Results'!$F$2:$F$351,'Event Results'!$A$2:$A$351,6,'Event Results'!$B$2:$B$351,"Sport",'Event Results'!$D$2:$D$351,B49)</x:f>
        <x:v>1</x:v>
      </x:c>
      <x:c r="I49" s="25" t="n">
        <x:f>SUMIFS('Event Results'!$F$2:$F$351,'Event Results'!$A$2:$A$351,7,'Event Results'!$B$2:$B$351,"Sport",'Event Results'!$D$2:$D$351,B49)</x:f>
        <x:v>0</x:v>
      </x:c>
      <x:c r="J49" s="25" t="n">
        <x:f>SUMIFS('Event Results'!$F$2:$F$351,'Event Results'!$A$2:$A$351,8,'Event Results'!$B$2:$B$351,"Sport",'Event Results'!$D$2:$D$351,B49)</x:f>
        <x:v>0</x:v>
      </x:c>
      <x:c r="K49" s="31" t="n">
        <x:f>MIN(C49:J49)+SMALL(C49:J49,2)</x:f>
        <x:v>0</x:v>
      </x:c>
      <x:c r="L49" s="37" t="n">
        <x:f>SUM(C49:J49)-K49</x:f>
        <x:v>5</x:v>
      </x:c>
      <x:c r="M49" s="43" t="n">
        <x:f>SUMIFS('Event Results'!$F$2:$F$351,'Event Results'!$A$2:$A$351,9,'Event Results'!$B$2:$B$351,"Sport",'Event Results'!$D$2:$D$351,B49)</x:f>
        <x:v>0</x:v>
      </x:c>
      <x:c r="N49" s="49" t="n">
        <x:f>L49+M49</x:f>
        <x:v>5</x:v>
      </x:c>
    </x:row>
    <x:row r="50">
      <x:c r="A50" s="25" t="n">
        <x:v>20</x:v>
      </x:c>
      <x:c r="B50" s="7" t="str">
        <x:v>Calvin R</x:v>
      </x:c>
      <x:c r="C50" s="25" t="n">
        <x:f>SUMIFS('Event Results'!$F$2:$F$351,'Event Results'!$A$2:$A$351,1,'Event Results'!$B$2:$B$351,"Sport",'Event Results'!$D$2:$D$351,B50)</x:f>
        <x:v>0</x:v>
      </x:c>
      <x:c r="D50" s="25" t="n">
        <x:f>SUMIFS('Event Results'!$F$2:$F$351,'Event Results'!$A$2:$A$351,2,'Event Results'!$B$2:$B$351,"Sport",'Event Results'!$D$2:$D$351,B50)</x:f>
        <x:v>0</x:v>
      </x:c>
      <x:c r="E50" s="25" t="n">
        <x:f>SUMIFS('Event Results'!$F$2:$F$351,'Event Results'!$A$2:$A$351,3,'Event Results'!$B$2:$B$351,"Sport",'Event Results'!$D$2:$D$351,B50)</x:f>
        <x:v>0</x:v>
      </x:c>
      <x:c r="F50" s="25" t="n">
        <x:f>SUMIFS('Event Results'!$F$2:$F$351,'Event Results'!$A$2:$A$351,4,'Event Results'!$B$2:$B$351,"Sport",'Event Results'!$D$2:$D$351,B50)</x:f>
        <x:v>0</x:v>
      </x:c>
      <x:c r="G50" s="25" t="n">
        <x:f>SUMIFS('Event Results'!$F$2:$F$351,'Event Results'!$A$2:$A$351,5,'Event Results'!$B$2:$B$351,"Sport",'Event Results'!$D$2:$D$351,B50)</x:f>
        <x:v>0</x:v>
      </x:c>
      <x:c r="H50" s="25" t="n">
        <x:f>SUMIFS('Event Results'!$F$2:$F$351,'Event Results'!$A$2:$A$351,6,'Event Results'!$B$2:$B$351,"Sport",'Event Results'!$D$2:$D$351,B50)</x:f>
        <x:v>0</x:v>
      </x:c>
      <x:c r="I50" s="25" t="n">
        <x:f>SUMIFS('Event Results'!$F$2:$F$351,'Event Results'!$A$2:$A$351,7,'Event Results'!$B$2:$B$351,"Sport",'Event Results'!$D$2:$D$351,B50)</x:f>
        <x:v>0</x:v>
      </x:c>
      <x:c r="J50" s="25" t="n">
        <x:f>SUMIFS('Event Results'!$F$2:$F$351,'Event Results'!$A$2:$A$351,8,'Event Results'!$B$2:$B$351,"Sport",'Event Results'!$D$2:$D$351,B50)</x:f>
        <x:v>0</x:v>
      </x:c>
      <x:c r="K50" s="31" t="n">
        <x:f>MIN(C50:J50)+SMALL(C50:J50,2)</x:f>
        <x:v>0</x:v>
      </x:c>
      <x:c r="L50" s="37" t="n">
        <x:f>SUM(C50:J50)-K50</x:f>
        <x:v>0</x:v>
      </x:c>
      <x:c r="M50" s="43" t="n">
        <x:f>SUMIFS('Event Results'!$F$2:$F$351,'Event Results'!$A$2:$A$351,9,'Event Results'!$B$2:$B$351,"Sport",'Event Results'!$D$2:$D$351,B50)</x:f>
        <x:v>4.5</x:v>
      </x:c>
      <x:c r="N50" s="49" t="n">
        <x:f>L50+M50</x:f>
        <x:v>4.5</x:v>
      </x:c>
    </x:row>
    <x:row r="51">
      <x:c r="A51" s="25" t="n">
        <x:v>21</x:v>
      </x:c>
      <x:c r="B51" s="7" t="str">
        <x:v>Greg P</x:v>
      </x:c>
      <x:c r="C51" s="25" t="n">
        <x:f>SUMIFS('Event Results'!$F$2:$F$351,'Event Results'!$A$2:$A$351,1,'Event Results'!$B$2:$B$351,"Sport",'Event Results'!$D$2:$D$351,B51)</x:f>
        <x:v>0</x:v>
      </x:c>
      <x:c r="D51" s="25" t="n">
        <x:f>SUMIFS('Event Results'!$F$2:$F$351,'Event Results'!$A$2:$A$351,2,'Event Results'!$B$2:$B$351,"Sport",'Event Results'!$D$2:$D$351,B51)</x:f>
        <x:v>0</x:v>
      </x:c>
      <x:c r="E51" s="25" t="n">
        <x:f>SUMIFS('Event Results'!$F$2:$F$351,'Event Results'!$A$2:$A$351,3,'Event Results'!$B$2:$B$351,"Sport",'Event Results'!$D$2:$D$351,B51)</x:f>
        <x:v>0</x:v>
      </x:c>
      <x:c r="F51" s="25" t="n">
        <x:f>SUMIFS('Event Results'!$F$2:$F$351,'Event Results'!$A$2:$A$351,4,'Event Results'!$B$2:$B$351,"Sport",'Event Results'!$D$2:$D$351,B51)</x:f>
        <x:v>0</x:v>
      </x:c>
      <x:c r="G51" s="25" t="n">
        <x:f>SUMIFS('Event Results'!$F$2:$F$351,'Event Results'!$A$2:$A$351,5,'Event Results'!$B$2:$B$351,"Sport",'Event Results'!$D$2:$D$351,B51)</x:f>
        <x:v>0</x:v>
      </x:c>
      <x:c r="H51" s="25" t="n">
        <x:f>SUMIFS('Event Results'!$F$2:$F$351,'Event Results'!$A$2:$A$351,6,'Event Results'!$B$2:$B$351,"Sport",'Event Results'!$D$2:$D$351,B51)</x:f>
        <x:v>0</x:v>
      </x:c>
      <x:c r="I51" s="25" t="n">
        <x:f>SUMIFS('Event Results'!$F$2:$F$351,'Event Results'!$A$2:$A$351,7,'Event Results'!$B$2:$B$351,"Sport",'Event Results'!$D$2:$D$351,B51)</x:f>
        <x:v>0</x:v>
      </x:c>
      <x:c r="J51" s="25" t="n">
        <x:f>SUMIFS('Event Results'!$F$2:$F$351,'Event Results'!$A$2:$A$351,8,'Event Results'!$B$2:$B$351,"Sport",'Event Results'!$D$2:$D$351,B51)</x:f>
        <x:v>4</x:v>
      </x:c>
      <x:c r="K51" s="31" t="n">
        <x:f>MIN(C51:J51)+SMALL(C51:J51,2)</x:f>
        <x:v>0</x:v>
      </x:c>
      <x:c r="L51" s="37" t="n">
        <x:f>SUM(C51:J51)-K51</x:f>
        <x:v>4</x:v>
      </x:c>
      <x:c r="M51" s="43" t="n">
        <x:f>SUMIFS('Event Results'!$F$2:$F$351,'Event Results'!$A$2:$A$351,9,'Event Results'!$B$2:$B$351,"Sport",'Event Results'!$D$2:$D$351,B51)</x:f>
        <x:v>0</x:v>
      </x:c>
      <x:c r="N51" s="49" t="n">
        <x:f>L51+M51</x:f>
        <x:v>4</x:v>
      </x:c>
    </x:row>
    <x:row r="52">
      <x:c r="A52" s="25" t="n">
        <x:v>22</x:v>
      </x:c>
      <x:c r="B52" s="7" t="str">
        <x:v>Mike B</x:v>
      </x:c>
      <x:c r="C52" s="25" t="n">
        <x:f>SUMIFS('Event Results'!$F$2:$F$351,'Event Results'!$A$2:$A$351,1,'Event Results'!$B$2:$B$351,"Sport",'Event Results'!$D$2:$D$351,B52)</x:f>
        <x:v>0</x:v>
      </x:c>
      <x:c r="D52" s="25" t="n">
        <x:f>SUMIFS('Event Results'!$F$2:$F$351,'Event Results'!$A$2:$A$351,2,'Event Results'!$B$2:$B$351,"Sport",'Event Results'!$D$2:$D$351,B52)</x:f>
        <x:v>0</x:v>
      </x:c>
      <x:c r="E52" s="25" t="n">
        <x:f>SUMIFS('Event Results'!$F$2:$F$351,'Event Results'!$A$2:$A$351,3,'Event Results'!$B$2:$B$351,"Sport",'Event Results'!$D$2:$D$351,B52)</x:f>
        <x:v>0</x:v>
      </x:c>
      <x:c r="F52" s="25" t="n">
        <x:f>SUMIFS('Event Results'!$F$2:$F$351,'Event Results'!$A$2:$A$351,4,'Event Results'!$B$2:$B$351,"Sport",'Event Results'!$D$2:$D$351,B52)</x:f>
        <x:v>0</x:v>
      </x:c>
      <x:c r="G52" s="25" t="n">
        <x:f>SUMIFS('Event Results'!$F$2:$F$351,'Event Results'!$A$2:$A$351,5,'Event Results'!$B$2:$B$351,"Sport",'Event Results'!$D$2:$D$351,B52)</x:f>
        <x:v>2</x:v>
      </x:c>
      <x:c r="H52" s="25" t="n">
        <x:f>SUMIFS('Event Results'!$F$2:$F$351,'Event Results'!$A$2:$A$351,6,'Event Results'!$B$2:$B$351,"Sport",'Event Results'!$D$2:$D$351,B52)</x:f>
        <x:v>0</x:v>
      </x:c>
      <x:c r="I52" s="25" t="n">
        <x:f>SUMIFS('Event Results'!$F$2:$F$351,'Event Results'!$A$2:$A$351,7,'Event Results'!$B$2:$B$351,"Sport",'Event Results'!$D$2:$D$351,B52)</x:f>
        <x:v>2</x:v>
      </x:c>
      <x:c r="J52" s="25" t="n">
        <x:f>SUMIFS('Event Results'!$F$2:$F$351,'Event Results'!$A$2:$A$351,8,'Event Results'!$B$2:$B$351,"Sport",'Event Results'!$D$2:$D$351,B52)</x:f>
        <x:v>0</x:v>
      </x:c>
      <x:c r="K52" s="31" t="n">
        <x:f>MIN(C52:J52)+SMALL(C52:J52,2)</x:f>
        <x:v>0</x:v>
      </x:c>
      <x:c r="L52" s="37" t="n">
        <x:f>SUM(C52:J52)-K52</x:f>
        <x:v>4</x:v>
      </x:c>
      <x:c r="M52" s="43" t="n">
        <x:f>SUMIFS('Event Results'!$F$2:$F$351,'Event Results'!$A$2:$A$351,9,'Event Results'!$B$2:$B$351,"Sport",'Event Results'!$D$2:$D$351,B52)</x:f>
        <x:v>0</x:v>
      </x:c>
      <x:c r="N52" s="49" t="n">
        <x:f>L52+M52</x:f>
        <x:v>4</x:v>
      </x:c>
    </x:row>
    <x:row r="53">
      <x:c r="A53" s="25" t="n">
        <x:v>23</x:v>
      </x:c>
      <x:c r="B53" s="7" t="str">
        <x:v>Russell P</x:v>
      </x:c>
      <x:c r="C53" s="25" t="n">
        <x:f>SUMIFS('Event Results'!$F$2:$F$351,'Event Results'!$A$2:$A$351,1,'Event Results'!$B$2:$B$351,"Sport",'Event Results'!$D$2:$D$351,B53)</x:f>
        <x:v>0</x:v>
      </x:c>
      <x:c r="D53" s="25" t="n">
        <x:f>SUMIFS('Event Results'!$F$2:$F$351,'Event Results'!$A$2:$A$351,2,'Event Results'!$B$2:$B$351,"Sport",'Event Results'!$D$2:$D$351,B53)</x:f>
        <x:v>0</x:v>
      </x:c>
      <x:c r="E53" s="25" t="n">
        <x:f>SUMIFS('Event Results'!$F$2:$F$351,'Event Results'!$A$2:$A$351,3,'Event Results'!$B$2:$B$351,"Sport",'Event Results'!$D$2:$D$351,B53)</x:f>
        <x:v>4</x:v>
      </x:c>
      <x:c r="F53" s="25" t="n">
        <x:f>SUMIFS('Event Results'!$F$2:$F$351,'Event Results'!$A$2:$A$351,4,'Event Results'!$B$2:$B$351,"Sport",'Event Results'!$D$2:$D$351,B53)</x:f>
        <x:v>0</x:v>
      </x:c>
      <x:c r="G53" s="25" t="n">
        <x:f>SUMIFS('Event Results'!$F$2:$F$351,'Event Results'!$A$2:$A$351,5,'Event Results'!$B$2:$B$351,"Sport",'Event Results'!$D$2:$D$351,B53)</x:f>
        <x:v>0</x:v>
      </x:c>
      <x:c r="H53" s="25" t="n">
        <x:f>SUMIFS('Event Results'!$F$2:$F$351,'Event Results'!$A$2:$A$351,6,'Event Results'!$B$2:$B$351,"Sport",'Event Results'!$D$2:$D$351,B53)</x:f>
        <x:v>0</x:v>
      </x:c>
      <x:c r="I53" s="25" t="n">
        <x:f>SUMIFS('Event Results'!$F$2:$F$351,'Event Results'!$A$2:$A$351,7,'Event Results'!$B$2:$B$351,"Sport",'Event Results'!$D$2:$D$351,B53)</x:f>
        <x:v>0</x:v>
      </x:c>
      <x:c r="J53" s="25" t="n">
        <x:f>SUMIFS('Event Results'!$F$2:$F$351,'Event Results'!$A$2:$A$351,8,'Event Results'!$B$2:$B$351,"Sport",'Event Results'!$D$2:$D$351,B53)</x:f>
        <x:v>0</x:v>
      </x:c>
      <x:c r="K53" s="31" t="n">
        <x:f>MIN(C53:J53)+SMALL(C53:J53,2)</x:f>
        <x:v>0</x:v>
      </x:c>
      <x:c r="L53" s="37" t="n">
        <x:f>SUM(C53:J53)-K53</x:f>
        <x:v>4</x:v>
      </x:c>
      <x:c r="M53" s="43" t="n">
        <x:f>SUMIFS('Event Results'!$F$2:$F$351,'Event Results'!$A$2:$A$351,9,'Event Results'!$B$2:$B$351,"Sport",'Event Results'!$D$2:$D$351,B53)</x:f>
        <x:v>0</x:v>
      </x:c>
      <x:c r="N53" s="49" t="n">
        <x:f>L53+M53</x:f>
        <x:v>4</x:v>
      </x:c>
    </x:row>
    <x:row r="54">
      <x:c r="A54" s="25" t="n">
        <x:v>24</x:v>
      </x:c>
      <x:c r="B54" s="7" t="str">
        <x:v>Thanh N</x:v>
      </x:c>
      <x:c r="C54" s="25" t="n">
        <x:f>SUMIFS('Event Results'!$F$2:$F$351,'Event Results'!$A$2:$A$351,1,'Event Results'!$B$2:$B$351,"Sport",'Event Results'!$D$2:$D$351,B54)</x:f>
        <x:v>0</x:v>
      </x:c>
      <x:c r="D54" s="25" t="n">
        <x:f>SUMIFS('Event Results'!$F$2:$F$351,'Event Results'!$A$2:$A$351,2,'Event Results'!$B$2:$B$351,"Sport",'Event Results'!$D$2:$D$351,B54)</x:f>
        <x:v>3</x:v>
      </x:c>
      <x:c r="E54" s="25" t="n">
        <x:f>SUMIFS('Event Results'!$F$2:$F$351,'Event Results'!$A$2:$A$351,3,'Event Results'!$B$2:$B$351,"Sport",'Event Results'!$D$2:$D$351,B54)</x:f>
        <x:v>0</x:v>
      </x:c>
      <x:c r="F54" s="25" t="n">
        <x:f>SUMIFS('Event Results'!$F$2:$F$351,'Event Results'!$A$2:$A$351,4,'Event Results'!$B$2:$B$351,"Sport",'Event Results'!$D$2:$D$351,B54)</x:f>
        <x:v>0</x:v>
      </x:c>
      <x:c r="G54" s="25" t="n">
        <x:f>SUMIFS('Event Results'!$F$2:$F$351,'Event Results'!$A$2:$A$351,5,'Event Results'!$B$2:$B$351,"Sport",'Event Results'!$D$2:$D$351,B54)</x:f>
        <x:v>0</x:v>
      </x:c>
      <x:c r="H54" s="25" t="n">
        <x:f>SUMIFS('Event Results'!$F$2:$F$351,'Event Results'!$A$2:$A$351,6,'Event Results'!$B$2:$B$351,"Sport",'Event Results'!$D$2:$D$351,B54)</x:f>
        <x:v>0</x:v>
      </x:c>
      <x:c r="I54" s="25" t="n">
        <x:f>SUMIFS('Event Results'!$F$2:$F$351,'Event Results'!$A$2:$A$351,7,'Event Results'!$B$2:$B$351,"Sport",'Event Results'!$D$2:$D$351,B54)</x:f>
        <x:v>0</x:v>
      </x:c>
      <x:c r="J54" s="25" t="n">
        <x:f>SUMIFS('Event Results'!$F$2:$F$351,'Event Results'!$A$2:$A$351,8,'Event Results'!$B$2:$B$351,"Sport",'Event Results'!$D$2:$D$351,B54)</x:f>
        <x:v>0</x:v>
      </x:c>
      <x:c r="K54" s="31" t="n">
        <x:f>MIN(C54:J54)+SMALL(C54:J54,2)</x:f>
        <x:v>0</x:v>
      </x:c>
      <x:c r="L54" s="37" t="n">
        <x:f>SUM(C54:J54)-K54</x:f>
        <x:v>3</x:v>
      </x:c>
      <x:c r="M54" s="43" t="n">
        <x:f>SUMIFS('Event Results'!$F$2:$F$351,'Event Results'!$A$2:$A$351,9,'Event Results'!$B$2:$B$351,"Sport",'Event Results'!$D$2:$D$351,B54)</x:f>
        <x:v>0</x:v>
      </x:c>
      <x:c r="N54" s="49" t="n">
        <x:f>L54+M54</x:f>
        <x:v>3</x:v>
      </x:c>
    </x:row>
    <x:row r="55">
      <x:c r="A55" s="25" t="n">
        <x:v>25</x:v>
      </x:c>
      <x:c r="B55" s="7" t="str">
        <x:v>Dennis G</x:v>
      </x:c>
      <x:c r="C55" s="25" t="n">
        <x:f>SUMIFS('Event Results'!$F$2:$F$351,'Event Results'!$A$2:$A$351,1,'Event Results'!$B$2:$B$351,"Sport",'Event Results'!$D$2:$D$351,B55)</x:f>
        <x:v>2</x:v>
      </x:c>
      <x:c r="D55" s="25" t="n">
        <x:f>SUMIFS('Event Results'!$F$2:$F$351,'Event Results'!$A$2:$A$351,2,'Event Results'!$B$2:$B$351,"Sport",'Event Results'!$D$2:$D$351,B55)</x:f>
        <x:v>0</x:v>
      </x:c>
      <x:c r="E55" s="25" t="n">
        <x:f>SUMIFS('Event Results'!$F$2:$F$351,'Event Results'!$A$2:$A$351,3,'Event Results'!$B$2:$B$351,"Sport",'Event Results'!$D$2:$D$351,B55)</x:f>
        <x:v>0</x:v>
      </x:c>
      <x:c r="F55" s="25" t="n">
        <x:f>SUMIFS('Event Results'!$F$2:$F$351,'Event Results'!$A$2:$A$351,4,'Event Results'!$B$2:$B$351,"Sport",'Event Results'!$D$2:$D$351,B55)</x:f>
        <x:v>0</x:v>
      </x:c>
      <x:c r="G55" s="25" t="n">
        <x:f>SUMIFS('Event Results'!$F$2:$F$351,'Event Results'!$A$2:$A$351,5,'Event Results'!$B$2:$B$351,"Sport",'Event Results'!$D$2:$D$351,B55)</x:f>
        <x:v>0</x:v>
      </x:c>
      <x:c r="H55" s="25" t="n">
        <x:f>SUMIFS('Event Results'!$F$2:$F$351,'Event Results'!$A$2:$A$351,6,'Event Results'!$B$2:$B$351,"Sport",'Event Results'!$D$2:$D$351,B55)</x:f>
        <x:v>0</x:v>
      </x:c>
      <x:c r="I55" s="25" t="n">
        <x:f>SUMIFS('Event Results'!$F$2:$F$351,'Event Results'!$A$2:$A$351,7,'Event Results'!$B$2:$B$351,"Sport",'Event Results'!$D$2:$D$351,B55)</x:f>
        <x:v>0</x:v>
      </x:c>
      <x:c r="J55" s="25" t="n">
        <x:f>SUMIFS('Event Results'!$F$2:$F$351,'Event Results'!$A$2:$A$351,8,'Event Results'!$B$2:$B$351,"Sport",'Event Results'!$D$2:$D$351,B55)</x:f>
        <x:v>0</x:v>
      </x:c>
      <x:c r="K55" s="31" t="n">
        <x:f>MIN(C55:J55)+SMALL(C55:J55,2)</x:f>
        <x:v>0</x:v>
      </x:c>
      <x:c r="L55" s="37" t="n">
        <x:f>SUM(C55:J55)-K55</x:f>
        <x:v>2</x:v>
      </x:c>
      <x:c r="M55" s="43" t="n">
        <x:f>SUMIFS('Event Results'!$F$2:$F$351,'Event Results'!$A$2:$A$351,9,'Event Results'!$B$2:$B$351,"Sport",'Event Results'!$D$2:$D$351,B55)</x:f>
        <x:v>0</x:v>
      </x:c>
      <x:c r="N55" s="49" t="n">
        <x:f>L55+M55</x:f>
        <x:v>2</x:v>
      </x:c>
    </x:row>
    <x:row r="56">
      <x:c r="A56" s="25" t="n">
        <x:v>26</x:v>
      </x:c>
      <x:c r="B56" s="7" t="str">
        <x:v>Greg R</x:v>
      </x:c>
      <x:c r="C56" s="25" t="n">
        <x:f>SUMIFS('Event Results'!$F$2:$F$351,'Event Results'!$A$2:$A$351,1,'Event Results'!$B$2:$B$351,"Sport",'Event Results'!$D$2:$D$351,B56)</x:f>
        <x:v>0</x:v>
      </x:c>
      <x:c r="D56" s="25" t="n">
        <x:f>SUMIFS('Event Results'!$F$2:$F$351,'Event Results'!$A$2:$A$351,2,'Event Results'!$B$2:$B$351,"Sport",'Event Results'!$D$2:$D$351,B56)</x:f>
        <x:v>0</x:v>
      </x:c>
      <x:c r="E56" s="25" t="n">
        <x:f>SUMIFS('Event Results'!$F$2:$F$351,'Event Results'!$A$2:$A$351,3,'Event Results'!$B$2:$B$351,"Sport",'Event Results'!$D$2:$D$351,B56)</x:f>
        <x:v>0</x:v>
      </x:c>
      <x:c r="F56" s="25" t="n">
        <x:f>SUMIFS('Event Results'!$F$2:$F$351,'Event Results'!$A$2:$A$351,4,'Event Results'!$B$2:$B$351,"Sport",'Event Results'!$D$2:$D$351,B56)</x:f>
        <x:v>0</x:v>
      </x:c>
      <x:c r="G56" s="25" t="n">
        <x:f>SUMIFS('Event Results'!$F$2:$F$351,'Event Results'!$A$2:$A$351,5,'Event Results'!$B$2:$B$351,"Sport",'Event Results'!$D$2:$D$351,B56)</x:f>
        <x:v>0</x:v>
      </x:c>
      <x:c r="H56" s="25" t="n">
        <x:f>SUMIFS('Event Results'!$F$2:$F$351,'Event Results'!$A$2:$A$351,6,'Event Results'!$B$2:$B$351,"Sport",'Event Results'!$D$2:$D$351,B56)</x:f>
        <x:v>0</x:v>
      </x:c>
      <x:c r="I56" s="25" t="n">
        <x:f>SUMIFS('Event Results'!$F$2:$F$351,'Event Results'!$A$2:$A$351,7,'Event Results'!$B$2:$B$351,"Sport",'Event Results'!$D$2:$D$351,B56)</x:f>
        <x:v>0</x:v>
      </x:c>
      <x:c r="J56" s="25" t="n">
        <x:f>SUMIFS('Event Results'!$F$2:$F$351,'Event Results'!$A$2:$A$351,8,'Event Results'!$B$2:$B$351,"Sport",'Event Results'!$D$2:$D$351,B56)</x:f>
        <x:v>0</x:v>
      </x:c>
      <x:c r="K56" s="31" t="n">
        <x:f>MIN(C56:J56)+SMALL(C56:J56,2)</x:f>
        <x:v>0</x:v>
      </x:c>
      <x:c r="L56" s="37" t="n">
        <x:f>SUM(C56:J56)-K56</x:f>
        <x:v>0</x:v>
      </x:c>
      <x:c r="M56" s="43" t="n">
        <x:f>SUMIFS('Event Results'!$F$2:$F$351,'Event Results'!$A$2:$A$351,9,'Event Results'!$B$2:$B$351,"Sport",'Event Results'!$D$2:$D$351,B56)</x:f>
        <x:v>1.5</x:v>
      </x:c>
      <x:c r="N56" s="49" t="n">
        <x:f>L56+M56</x:f>
        <x:v>1.5</x:v>
      </x:c>
    </x:row>
    <x:row r="57">
      <x:c r="A57" s="25" t="n">
        <x:v>27</x:v>
      </x:c>
      <x:c r="B57" s="7" t="str">
        <x:v>Clover H</x:v>
      </x:c>
      <x:c r="C57" s="25" t="n">
        <x:f>SUMIFS('Event Results'!$F$2:$F$351,'Event Results'!$A$2:$A$351,1,'Event Results'!$B$2:$B$351,"Sport",'Event Results'!$D$2:$D$351,B57)</x:f>
        <x:v>0</x:v>
      </x:c>
      <x:c r="D57" s="25" t="n">
        <x:f>SUMIFS('Event Results'!$F$2:$F$351,'Event Results'!$A$2:$A$351,2,'Event Results'!$B$2:$B$351,"Sport",'Event Results'!$D$2:$D$351,B57)</x:f>
        <x:v>0</x:v>
      </x:c>
      <x:c r="E57" s="25" t="n">
        <x:f>SUMIFS('Event Results'!$F$2:$F$351,'Event Results'!$A$2:$A$351,3,'Event Results'!$B$2:$B$351,"Sport",'Event Results'!$D$2:$D$351,B57)</x:f>
        <x:v>0</x:v>
      </x:c>
      <x:c r="F57" s="25" t="n">
        <x:f>SUMIFS('Event Results'!$F$2:$F$351,'Event Results'!$A$2:$A$351,4,'Event Results'!$B$2:$B$351,"Sport",'Event Results'!$D$2:$D$351,B57)</x:f>
        <x:v>1</x:v>
      </x:c>
      <x:c r="G57" s="25" t="n">
        <x:f>SUMIFS('Event Results'!$F$2:$F$351,'Event Results'!$A$2:$A$351,5,'Event Results'!$B$2:$B$351,"Sport",'Event Results'!$D$2:$D$351,B57)</x:f>
        <x:v>0</x:v>
      </x:c>
      <x:c r="H57" s="25" t="n">
        <x:f>SUMIFS('Event Results'!$F$2:$F$351,'Event Results'!$A$2:$A$351,6,'Event Results'!$B$2:$B$351,"Sport",'Event Results'!$D$2:$D$351,B57)</x:f>
        <x:v>0</x:v>
      </x:c>
      <x:c r="I57" s="25" t="n">
        <x:f>SUMIFS('Event Results'!$F$2:$F$351,'Event Results'!$A$2:$A$351,7,'Event Results'!$B$2:$B$351,"Sport",'Event Results'!$D$2:$D$351,B57)</x:f>
        <x:v>0</x:v>
      </x:c>
      <x:c r="J57" s="25" t="n">
        <x:f>SUMIFS('Event Results'!$F$2:$F$351,'Event Results'!$A$2:$A$351,8,'Event Results'!$B$2:$B$351,"Sport",'Event Results'!$D$2:$D$351,B57)</x:f>
        <x:v>0</x:v>
      </x:c>
      <x:c r="K57" s="31" t="n">
        <x:f>MIN(C57:J57)+SMALL(C57:J57,2)</x:f>
        <x:v>0</x:v>
      </x:c>
      <x:c r="L57" s="37" t="n">
        <x:f>SUM(C57:J57)-K57</x:f>
        <x:v>1</x:v>
      </x:c>
      <x:c r="M57" s="43" t="n">
        <x:f>SUMIFS('Event Results'!$F$2:$F$351,'Event Results'!$A$2:$A$351,9,'Event Results'!$B$2:$B$351,"Sport",'Event Results'!$D$2:$D$351,B57)</x:f>
        <x:v>0</x:v>
      </x:c>
      <x:c r="N57" s="49" t="n">
        <x:f>L57+M57</x:f>
        <x:v>1</x:v>
      </x:c>
    </x:row>
    <x:row r="58">
      <x:c r="A58" s="25" t="n">
        <x:v>28</x:v>
      </x:c>
      <x:c r="B58" s="7" t="str">
        <x:v>Liam B</x:v>
      </x:c>
      <x:c r="C58" s="25" t="n">
        <x:f>SUMIFS('Event Results'!$F$2:$F$351,'Event Results'!$A$2:$A$351,1,'Event Results'!$B$2:$B$351,"Sport",'Event Results'!$D$2:$D$351,B58)</x:f>
        <x:v>0</x:v>
      </x:c>
      <x:c r="D58" s="25" t="n">
        <x:f>SUMIFS('Event Results'!$F$2:$F$351,'Event Results'!$A$2:$A$351,2,'Event Results'!$B$2:$B$351,"Sport",'Event Results'!$D$2:$D$351,B58)</x:f>
        <x:v>1</x:v>
      </x:c>
      <x:c r="E58" s="25" t="n">
        <x:f>SUMIFS('Event Results'!$F$2:$F$351,'Event Results'!$A$2:$A$351,3,'Event Results'!$B$2:$B$351,"Sport",'Event Results'!$D$2:$D$351,B58)</x:f>
        <x:v>0</x:v>
      </x:c>
      <x:c r="F58" s="25" t="n">
        <x:f>SUMIFS('Event Results'!$F$2:$F$351,'Event Results'!$A$2:$A$351,4,'Event Results'!$B$2:$B$351,"Sport",'Event Results'!$D$2:$D$351,B58)</x:f>
        <x:v>0</x:v>
      </x:c>
      <x:c r="G58" s="25" t="n">
        <x:f>SUMIFS('Event Results'!$F$2:$F$351,'Event Results'!$A$2:$A$351,5,'Event Results'!$B$2:$B$351,"Sport",'Event Results'!$D$2:$D$351,B58)</x:f>
        <x:v>0</x:v>
      </x:c>
      <x:c r="H58" s="25" t="n">
        <x:f>SUMIFS('Event Results'!$F$2:$F$351,'Event Results'!$A$2:$A$351,6,'Event Results'!$B$2:$B$351,"Sport",'Event Results'!$D$2:$D$351,B58)</x:f>
        <x:v>0</x:v>
      </x:c>
      <x:c r="I58" s="25" t="n">
        <x:f>SUMIFS('Event Results'!$F$2:$F$351,'Event Results'!$A$2:$A$351,7,'Event Results'!$B$2:$B$351,"Sport",'Event Results'!$D$2:$D$351,B58)</x:f>
        <x:v>0</x:v>
      </x:c>
      <x:c r="J58" s="25" t="n">
        <x:f>SUMIFS('Event Results'!$F$2:$F$351,'Event Results'!$A$2:$A$351,8,'Event Results'!$B$2:$B$351,"Sport",'Event Results'!$D$2:$D$351,B58)</x:f>
        <x:v>0</x:v>
      </x:c>
      <x:c r="K58" s="31" t="n">
        <x:f>MIN(C58:J58)+SMALL(C58:J58,2)</x:f>
        <x:v>0</x:v>
      </x:c>
      <x:c r="L58" s="37" t="n">
        <x:f>SUM(C58:J58)-K58</x:f>
        <x:v>1</x:v>
      </x:c>
      <x:c r="M58" s="43" t="n">
        <x:f>SUMIFS('Event Results'!$F$2:$F$351,'Event Results'!$A$2:$A$351,9,'Event Results'!$B$2:$B$351,"Sport",'Event Results'!$D$2:$D$351,B58)</x:f>
        <x:v>0</x:v>
      </x:c>
      <x:c r="N58" s="49" t="n">
        <x:f>L58+M58</x:f>
        <x:v>1</x:v>
      </x:c>
    </x:row>
    <x:row r="59">
      <x:c r="A59" s="25" t="n">
        <x:v>29</x:v>
      </x:c>
      <x:c r="B59" s="7" t="str">
        <x:v>Adam L</x:v>
      </x:c>
      <x:c r="C59" s="25" t="n">
        <x:f>SUMIFS('Event Results'!$F$2:$F$351,'Event Results'!$A$2:$A$351,1,'Event Results'!$B$2:$B$351,"Sport",'Event Results'!$D$2:$D$351,B59)</x:f>
        <x:v>0</x:v>
      </x:c>
      <x:c r="D59" s="25" t="n">
        <x:f>SUMIFS('Event Results'!$F$2:$F$351,'Event Results'!$A$2:$A$351,2,'Event Results'!$B$2:$B$351,"Sport",'Event Results'!$D$2:$D$351,B59)</x:f>
        <x:v>0</x:v>
      </x:c>
      <x:c r="E59" s="25" t="n">
        <x:f>SUMIFS('Event Results'!$F$2:$F$351,'Event Results'!$A$2:$A$351,3,'Event Results'!$B$2:$B$351,"Sport",'Event Results'!$D$2:$D$351,B59)</x:f>
        <x:v>0</x:v>
      </x:c>
      <x:c r="F59" s="25" t="n">
        <x:f>SUMIFS('Event Results'!$F$2:$F$351,'Event Results'!$A$2:$A$351,4,'Event Results'!$B$2:$B$351,"Sport",'Event Results'!$D$2:$D$351,B59)</x:f>
        <x:v>0</x:v>
      </x:c>
      <x:c r="G59" s="25" t="n">
        <x:f>SUMIFS('Event Results'!$F$2:$F$351,'Event Results'!$A$2:$A$351,5,'Event Results'!$B$2:$B$351,"Sport",'Event Results'!$D$2:$D$351,B59)</x:f>
        <x:v>0</x:v>
      </x:c>
      <x:c r="H59" s="25" t="n">
        <x:f>SUMIFS('Event Results'!$F$2:$F$351,'Event Results'!$A$2:$A$351,6,'Event Results'!$B$2:$B$351,"Sport",'Event Results'!$D$2:$D$351,B59)</x:f>
        <x:v>0</x:v>
      </x:c>
      <x:c r="I59" s="25" t="n">
        <x:f>SUMIFS('Event Results'!$F$2:$F$351,'Event Results'!$A$2:$A$351,7,'Event Results'!$B$2:$B$351,"Sport",'Event Results'!$D$2:$D$351,B59)</x:f>
        <x:v>0</x:v>
      </x:c>
      <x:c r="J59" s="25" t="n">
        <x:f>SUMIFS('Event Results'!$F$2:$F$351,'Event Results'!$A$2:$A$351,8,'Event Results'!$B$2:$B$351,"Sport",'Event Results'!$D$2:$D$351,B59)</x:f>
        <x:v>0</x:v>
      </x:c>
      <x:c r="K59" s="31" t="n">
        <x:f>MIN(C59:J59)+SMALL(C59:J59,2)</x:f>
        <x:v>0</x:v>
      </x:c>
      <x:c r="L59" s="37" t="n">
        <x:f>SUM(C59:J59)-K59</x:f>
        <x:v>0</x:v>
      </x:c>
      <x:c r="M59" s="43" t="n">
        <x:f>SUMIFS('Event Results'!$F$2:$F$351,'Event Results'!$A$2:$A$351,9,'Event Results'!$B$2:$B$351,"Sport",'Event Results'!$D$2:$D$351,B59)</x:f>
        <x:v>0</x:v>
      </x:c>
      <x:c r="N59" s="49" t="n">
        <x:f>L59+M59</x:f>
        <x:v>0</x:v>
      </x:c>
    </x:row>
    <x:row r="60">
      <x:c r="A60" s="25" t="n">
        <x:v>30</x:v>
      </x:c>
      <x:c r="B60" s="7" t="str">
        <x:v>Allen P</x:v>
      </x:c>
      <x:c r="C60" s="25" t="n">
        <x:f>SUMIFS('Event Results'!$F$2:$F$351,'Event Results'!$A$2:$A$351,1,'Event Results'!$B$2:$B$351,"Sport",'Event Results'!$D$2:$D$351,B60)</x:f>
        <x:v>0</x:v>
      </x:c>
      <x:c r="D60" s="25" t="n">
        <x:f>SUMIFS('Event Results'!$F$2:$F$351,'Event Results'!$A$2:$A$351,2,'Event Results'!$B$2:$B$351,"Sport",'Event Results'!$D$2:$D$351,B60)</x:f>
        <x:v>0</x:v>
      </x:c>
      <x:c r="E60" s="25" t="n">
        <x:f>SUMIFS('Event Results'!$F$2:$F$351,'Event Results'!$A$2:$A$351,3,'Event Results'!$B$2:$B$351,"Sport",'Event Results'!$D$2:$D$351,B60)</x:f>
        <x:v>0</x:v>
      </x:c>
      <x:c r="F60" s="25" t="n">
        <x:f>SUMIFS('Event Results'!$F$2:$F$351,'Event Results'!$A$2:$A$351,4,'Event Results'!$B$2:$B$351,"Sport",'Event Results'!$D$2:$D$351,B60)</x:f>
        <x:v>0</x:v>
      </x:c>
      <x:c r="G60" s="25" t="n">
        <x:f>SUMIFS('Event Results'!$F$2:$F$351,'Event Results'!$A$2:$A$351,5,'Event Results'!$B$2:$B$351,"Sport",'Event Results'!$D$2:$D$351,B60)</x:f>
        <x:v>0</x:v>
      </x:c>
      <x:c r="H60" s="25" t="n">
        <x:f>SUMIFS('Event Results'!$F$2:$F$351,'Event Results'!$A$2:$A$351,6,'Event Results'!$B$2:$B$351,"Sport",'Event Results'!$D$2:$D$351,B60)</x:f>
        <x:v>0</x:v>
      </x:c>
      <x:c r="I60" s="25" t="n">
        <x:f>SUMIFS('Event Results'!$F$2:$F$351,'Event Results'!$A$2:$A$351,7,'Event Results'!$B$2:$B$351,"Sport",'Event Results'!$D$2:$D$351,B60)</x:f>
        <x:v>0</x:v>
      </x:c>
      <x:c r="J60" s="25" t="n">
        <x:f>SUMIFS('Event Results'!$F$2:$F$351,'Event Results'!$A$2:$A$351,8,'Event Results'!$B$2:$B$351,"Sport",'Event Results'!$D$2:$D$351,B60)</x:f>
        <x:v>0</x:v>
      </x:c>
      <x:c r="K60" s="31" t="n">
        <x:f>MIN(C60:J60)+SMALL(C60:J60,2)</x:f>
        <x:v>0</x:v>
      </x:c>
      <x:c r="L60" s="37" t="n">
        <x:f>SUM(C60:J60)-K60</x:f>
        <x:v>0</x:v>
      </x:c>
      <x:c r="M60" s="43" t="n">
        <x:f>SUMIFS('Event Results'!$F$2:$F$351,'Event Results'!$A$2:$A$351,9,'Event Results'!$B$2:$B$351,"Sport",'Event Results'!$D$2:$D$351,B60)</x:f>
        <x:v>0</x:v>
      </x:c>
      <x:c r="N60" s="49" t="n">
        <x:f>L60+M60</x:f>
        <x:v>0</x:v>
      </x:c>
    </x:row>
    <x:row r="61">
      <x:c r="A61" s="25" t="n">
        <x:v>31</x:v>
      </x:c>
      <x:c r="B61" s="7" t="str">
        <x:v>B Alleya</x:v>
      </x:c>
      <x:c r="C61" s="25" t="n">
        <x:f>SUMIFS('Event Results'!$F$2:$F$351,'Event Results'!$A$2:$A$351,1,'Event Results'!$B$2:$B$351,"Sport",'Event Results'!$D$2:$D$351,B61)</x:f>
        <x:v>0</x:v>
      </x:c>
      <x:c r="D61" s="25" t="n">
        <x:f>SUMIFS('Event Results'!$F$2:$F$351,'Event Results'!$A$2:$A$351,2,'Event Results'!$B$2:$B$351,"Sport",'Event Results'!$D$2:$D$351,B61)</x:f>
        <x:v>0</x:v>
      </x:c>
      <x:c r="E61" s="25" t="n">
        <x:f>SUMIFS('Event Results'!$F$2:$F$351,'Event Results'!$A$2:$A$351,3,'Event Results'!$B$2:$B$351,"Sport",'Event Results'!$D$2:$D$351,B61)</x:f>
        <x:v>0</x:v>
      </x:c>
      <x:c r="F61" s="25" t="n">
        <x:f>SUMIFS('Event Results'!$F$2:$F$351,'Event Results'!$A$2:$A$351,4,'Event Results'!$B$2:$B$351,"Sport",'Event Results'!$D$2:$D$351,B61)</x:f>
        <x:v>0</x:v>
      </x:c>
      <x:c r="G61" s="25" t="n">
        <x:f>SUMIFS('Event Results'!$F$2:$F$351,'Event Results'!$A$2:$A$351,5,'Event Results'!$B$2:$B$351,"Sport",'Event Results'!$D$2:$D$351,B61)</x:f>
        <x:v>0</x:v>
      </x:c>
      <x:c r="H61" s="25" t="n">
        <x:f>SUMIFS('Event Results'!$F$2:$F$351,'Event Results'!$A$2:$A$351,6,'Event Results'!$B$2:$B$351,"Sport",'Event Results'!$D$2:$D$351,B61)</x:f>
        <x:v>0</x:v>
      </x:c>
      <x:c r="I61" s="25" t="n">
        <x:f>SUMIFS('Event Results'!$F$2:$F$351,'Event Results'!$A$2:$A$351,7,'Event Results'!$B$2:$B$351,"Sport",'Event Results'!$D$2:$D$351,B61)</x:f>
        <x:v>0</x:v>
      </x:c>
      <x:c r="J61" s="25" t="n">
        <x:f>SUMIFS('Event Results'!$F$2:$F$351,'Event Results'!$A$2:$A$351,8,'Event Results'!$B$2:$B$351,"Sport",'Event Results'!$D$2:$D$351,B61)</x:f>
        <x:v>0</x:v>
      </x:c>
      <x:c r="K61" s="31" t="n">
        <x:f>MIN(C61:J61)+SMALL(C61:J61,2)</x:f>
        <x:v>0</x:v>
      </x:c>
      <x:c r="L61" s="37" t="n">
        <x:f>SUM(C61:J61)-K61</x:f>
        <x:v>0</x:v>
      </x:c>
      <x:c r="M61" s="43" t="n">
        <x:f>SUMIFS('Event Results'!$F$2:$F$351,'Event Results'!$A$2:$A$351,9,'Event Results'!$B$2:$B$351,"Sport",'Event Results'!$D$2:$D$351,B61)</x:f>
        <x:v>0</x:v>
      </x:c>
      <x:c r="N61" s="49" t="n">
        <x:f>L61+M61</x:f>
        <x:v>0</x:v>
      </x:c>
    </x:row>
    <x:row r="62">
      <x:c r="A62" s="25" t="n">
        <x:v>32</x:v>
      </x:c>
      <x:c r="B62" s="7" t="str">
        <x:v>Carson W</x:v>
      </x:c>
      <x:c r="C62" s="25" t="n">
        <x:f>SUMIFS('Event Results'!$F$2:$F$351,'Event Results'!$A$2:$A$351,1,'Event Results'!$B$2:$B$351,"Sport",'Event Results'!$D$2:$D$351,B62)</x:f>
        <x:v>0</x:v>
      </x:c>
      <x:c r="D62" s="25" t="n">
        <x:f>SUMIFS('Event Results'!$F$2:$F$351,'Event Results'!$A$2:$A$351,2,'Event Results'!$B$2:$B$351,"Sport",'Event Results'!$D$2:$D$351,B62)</x:f>
        <x:v>0</x:v>
      </x:c>
      <x:c r="E62" s="25" t="n">
        <x:f>SUMIFS('Event Results'!$F$2:$F$351,'Event Results'!$A$2:$A$351,3,'Event Results'!$B$2:$B$351,"Sport",'Event Results'!$D$2:$D$351,B62)</x:f>
        <x:v>0</x:v>
      </x:c>
      <x:c r="F62" s="25" t="n">
        <x:f>SUMIFS('Event Results'!$F$2:$F$351,'Event Results'!$A$2:$A$351,4,'Event Results'!$B$2:$B$351,"Sport",'Event Results'!$D$2:$D$351,B62)</x:f>
        <x:v>0</x:v>
      </x:c>
      <x:c r="G62" s="25" t="n">
        <x:f>SUMIFS('Event Results'!$F$2:$F$351,'Event Results'!$A$2:$A$351,5,'Event Results'!$B$2:$B$351,"Sport",'Event Results'!$D$2:$D$351,B62)</x:f>
        <x:v>0</x:v>
      </x:c>
      <x:c r="H62" s="25" t="n">
        <x:f>SUMIFS('Event Results'!$F$2:$F$351,'Event Results'!$A$2:$A$351,6,'Event Results'!$B$2:$B$351,"Sport",'Event Results'!$D$2:$D$351,B62)</x:f>
        <x:v>0</x:v>
      </x:c>
      <x:c r="I62" s="25" t="n">
        <x:f>SUMIFS('Event Results'!$F$2:$F$351,'Event Results'!$A$2:$A$351,7,'Event Results'!$B$2:$B$351,"Sport",'Event Results'!$D$2:$D$351,B62)</x:f>
        <x:v>0</x:v>
      </x:c>
      <x:c r="J62" s="25" t="n">
        <x:f>SUMIFS('Event Results'!$F$2:$F$351,'Event Results'!$A$2:$A$351,8,'Event Results'!$B$2:$B$351,"Sport",'Event Results'!$D$2:$D$351,B62)</x:f>
        <x:v>0</x:v>
      </x:c>
      <x:c r="K62" s="31" t="n">
        <x:f>MIN(C62:J62)+SMALL(C62:J62,2)</x:f>
        <x:v>0</x:v>
      </x:c>
      <x:c r="L62" s="37" t="n">
        <x:f>SUM(C62:J62)-K62</x:f>
        <x:v>0</x:v>
      </x:c>
      <x:c r="M62" s="43" t="n">
        <x:f>SUMIFS('Event Results'!$F$2:$F$351,'Event Results'!$A$2:$A$351,9,'Event Results'!$B$2:$B$351,"Sport",'Event Results'!$D$2:$D$351,B62)</x:f>
        <x:v>0</x:v>
      </x:c>
      <x:c r="N62" s="49" t="n">
        <x:f>L62+M62</x:f>
        <x:v>0</x:v>
      </x:c>
    </x:row>
    <x:row r="63">
      <x:c r="A63" s="25" t="n">
        <x:v>33</x:v>
      </x:c>
      <x:c r="B63" s="7" t="str">
        <x:v>Curtis W</x:v>
      </x:c>
      <x:c r="C63" s="25" t="n">
        <x:f>SUMIFS('Event Results'!$F$2:$F$351,'Event Results'!$A$2:$A$351,1,'Event Results'!$B$2:$B$351,"Sport",'Event Results'!$D$2:$D$351,B63)</x:f>
        <x:v>0</x:v>
      </x:c>
      <x:c r="D63" s="25" t="n">
        <x:f>SUMIFS('Event Results'!$F$2:$F$351,'Event Results'!$A$2:$A$351,2,'Event Results'!$B$2:$B$351,"Sport",'Event Results'!$D$2:$D$351,B63)</x:f>
        <x:v>0</x:v>
      </x:c>
      <x:c r="E63" s="25" t="n">
        <x:f>SUMIFS('Event Results'!$F$2:$F$351,'Event Results'!$A$2:$A$351,3,'Event Results'!$B$2:$B$351,"Sport",'Event Results'!$D$2:$D$351,B63)</x:f>
        <x:v>0</x:v>
      </x:c>
      <x:c r="F63" s="25" t="n">
        <x:f>SUMIFS('Event Results'!$F$2:$F$351,'Event Results'!$A$2:$A$351,4,'Event Results'!$B$2:$B$351,"Sport",'Event Results'!$D$2:$D$351,B63)</x:f>
        <x:v>0</x:v>
      </x:c>
      <x:c r="G63" s="25" t="n">
        <x:f>SUMIFS('Event Results'!$F$2:$F$351,'Event Results'!$A$2:$A$351,5,'Event Results'!$B$2:$B$351,"Sport",'Event Results'!$D$2:$D$351,B63)</x:f>
        <x:v>0</x:v>
      </x:c>
      <x:c r="H63" s="25" t="n">
        <x:f>SUMIFS('Event Results'!$F$2:$F$351,'Event Results'!$A$2:$A$351,6,'Event Results'!$B$2:$B$351,"Sport",'Event Results'!$D$2:$D$351,B63)</x:f>
        <x:v>0</x:v>
      </x:c>
      <x:c r="I63" s="25" t="n">
        <x:f>SUMIFS('Event Results'!$F$2:$F$351,'Event Results'!$A$2:$A$351,7,'Event Results'!$B$2:$B$351,"Sport",'Event Results'!$D$2:$D$351,B63)</x:f>
        <x:v>0</x:v>
      </x:c>
      <x:c r="J63" s="25" t="n">
        <x:f>SUMIFS('Event Results'!$F$2:$F$351,'Event Results'!$A$2:$A$351,8,'Event Results'!$B$2:$B$351,"Sport",'Event Results'!$D$2:$D$351,B63)</x:f>
        <x:v>0</x:v>
      </x:c>
      <x:c r="K63" s="31" t="n">
        <x:f>MIN(C63:J63)+SMALL(C63:J63,2)</x:f>
        <x:v>0</x:v>
      </x:c>
      <x:c r="L63" s="37" t="n">
        <x:f>SUM(C63:J63)-K63</x:f>
        <x:v>0</x:v>
      </x:c>
      <x:c r="M63" s="43" t="n">
        <x:f>SUMIFS('Event Results'!$F$2:$F$351,'Event Results'!$A$2:$A$351,9,'Event Results'!$B$2:$B$351,"Sport",'Event Results'!$D$2:$D$351,B63)</x:f>
        <x:v>0</x:v>
      </x:c>
      <x:c r="N63" s="49" t="n">
        <x:f>L63+M63</x:f>
        <x:v>0</x:v>
      </x:c>
    </x:row>
    <x:row r="64">
      <x:c r="A64" s="25" t="n">
        <x:v>34</x:v>
      </x:c>
      <x:c r="B64" s="7" t="str">
        <x:v>Dale P</x:v>
      </x:c>
      <x:c r="C64" s="25" t="n">
        <x:f>SUMIFS('Event Results'!$F$2:$F$351,'Event Results'!$A$2:$A$351,1,'Event Results'!$B$2:$B$351,"Sport",'Event Results'!$D$2:$D$351,B64)</x:f>
        <x:v>0</x:v>
      </x:c>
      <x:c r="D64" s="25" t="n">
        <x:f>SUMIFS('Event Results'!$F$2:$F$351,'Event Results'!$A$2:$A$351,2,'Event Results'!$B$2:$B$351,"Sport",'Event Results'!$D$2:$D$351,B64)</x:f>
        <x:v>0</x:v>
      </x:c>
      <x:c r="E64" s="25" t="n">
        <x:f>SUMIFS('Event Results'!$F$2:$F$351,'Event Results'!$A$2:$A$351,3,'Event Results'!$B$2:$B$351,"Sport",'Event Results'!$D$2:$D$351,B64)</x:f>
        <x:v>0</x:v>
      </x:c>
      <x:c r="F64" s="25" t="n">
        <x:f>SUMIFS('Event Results'!$F$2:$F$351,'Event Results'!$A$2:$A$351,4,'Event Results'!$B$2:$B$351,"Sport",'Event Results'!$D$2:$D$351,B64)</x:f>
        <x:v>0</x:v>
      </x:c>
      <x:c r="G64" s="25" t="n">
        <x:f>SUMIFS('Event Results'!$F$2:$F$351,'Event Results'!$A$2:$A$351,5,'Event Results'!$B$2:$B$351,"Sport",'Event Results'!$D$2:$D$351,B64)</x:f>
        <x:v>0</x:v>
      </x:c>
      <x:c r="H64" s="25" t="n">
        <x:f>SUMIFS('Event Results'!$F$2:$F$351,'Event Results'!$A$2:$A$351,6,'Event Results'!$B$2:$B$351,"Sport",'Event Results'!$D$2:$D$351,B64)</x:f>
        <x:v>0</x:v>
      </x:c>
      <x:c r="I64" s="25" t="n">
        <x:f>SUMIFS('Event Results'!$F$2:$F$351,'Event Results'!$A$2:$A$351,7,'Event Results'!$B$2:$B$351,"Sport",'Event Results'!$D$2:$D$351,B64)</x:f>
        <x:v>0</x:v>
      </x:c>
      <x:c r="J64" s="25" t="n">
        <x:f>SUMIFS('Event Results'!$F$2:$F$351,'Event Results'!$A$2:$A$351,8,'Event Results'!$B$2:$B$351,"Sport",'Event Results'!$D$2:$D$351,B64)</x:f>
        <x:v>0</x:v>
      </x:c>
      <x:c r="K64" s="31" t="n">
        <x:f>MIN(C64:J64)+SMALL(C64:J64,2)</x:f>
        <x:v>0</x:v>
      </x:c>
      <x:c r="L64" s="37" t="n">
        <x:f>SUM(C64:J64)-K64</x:f>
        <x:v>0</x:v>
      </x:c>
      <x:c r="M64" s="43" t="n">
        <x:f>SUMIFS('Event Results'!$F$2:$F$351,'Event Results'!$A$2:$A$351,9,'Event Results'!$B$2:$B$351,"Sport",'Event Results'!$D$2:$D$351,B64)</x:f>
        <x:v>0</x:v>
      </x:c>
      <x:c r="N64" s="49" t="n">
        <x:f>L64+M64</x:f>
        <x:v>0</x:v>
      </x:c>
    </x:row>
    <x:row r="65">
      <x:c r="A65" s="25" t="n">
        <x:v>35</x:v>
      </x:c>
      <x:c r="B65" s="7" t="str">
        <x:v>Eric S</x:v>
      </x:c>
      <x:c r="C65" s="25" t="n">
        <x:f>SUMIFS('Event Results'!$F$2:$F$351,'Event Results'!$A$2:$A$351,1,'Event Results'!$B$2:$B$351,"Sport",'Event Results'!$D$2:$D$351,B65)</x:f>
        <x:v>0</x:v>
      </x:c>
      <x:c r="D65" s="25" t="n">
        <x:f>SUMIFS('Event Results'!$F$2:$F$351,'Event Results'!$A$2:$A$351,2,'Event Results'!$B$2:$B$351,"Sport",'Event Results'!$D$2:$D$351,B65)</x:f>
        <x:v>0</x:v>
      </x:c>
      <x:c r="E65" s="25" t="n">
        <x:f>SUMIFS('Event Results'!$F$2:$F$351,'Event Results'!$A$2:$A$351,3,'Event Results'!$B$2:$B$351,"Sport",'Event Results'!$D$2:$D$351,B65)</x:f>
        <x:v>0</x:v>
      </x:c>
      <x:c r="F65" s="25" t="n">
        <x:f>SUMIFS('Event Results'!$F$2:$F$351,'Event Results'!$A$2:$A$351,4,'Event Results'!$B$2:$B$351,"Sport",'Event Results'!$D$2:$D$351,B65)</x:f>
        <x:v>0</x:v>
      </x:c>
      <x:c r="G65" s="25" t="n">
        <x:f>SUMIFS('Event Results'!$F$2:$F$351,'Event Results'!$A$2:$A$351,5,'Event Results'!$B$2:$B$351,"Sport",'Event Results'!$D$2:$D$351,B65)</x:f>
        <x:v>0</x:v>
      </x:c>
      <x:c r="H65" s="25" t="n">
        <x:f>SUMIFS('Event Results'!$F$2:$F$351,'Event Results'!$A$2:$A$351,6,'Event Results'!$B$2:$B$351,"Sport",'Event Results'!$D$2:$D$351,B65)</x:f>
        <x:v>0</x:v>
      </x:c>
      <x:c r="I65" s="25" t="n">
        <x:f>SUMIFS('Event Results'!$F$2:$F$351,'Event Results'!$A$2:$A$351,7,'Event Results'!$B$2:$B$351,"Sport",'Event Results'!$D$2:$D$351,B65)</x:f>
        <x:v>0</x:v>
      </x:c>
      <x:c r="J65" s="25" t="n">
        <x:f>SUMIFS('Event Results'!$F$2:$F$351,'Event Results'!$A$2:$A$351,8,'Event Results'!$B$2:$B$351,"Sport",'Event Results'!$D$2:$D$351,B65)</x:f>
        <x:v>0</x:v>
      </x:c>
      <x:c r="K65" s="31" t="n">
        <x:f>MIN(C65:J65)+SMALL(C65:J65,2)</x:f>
        <x:v>0</x:v>
      </x:c>
      <x:c r="L65" s="37" t="n">
        <x:f>SUM(C65:J65)-K65</x:f>
        <x:v>0</x:v>
      </x:c>
      <x:c r="M65" s="43" t="n">
        <x:f>SUMIFS('Event Results'!$F$2:$F$351,'Event Results'!$A$2:$A$351,9,'Event Results'!$B$2:$B$351,"Sport",'Event Results'!$D$2:$D$351,B65)</x:f>
        <x:v>0</x:v>
      </x:c>
      <x:c r="N65" s="49" t="n">
        <x:f>L65+M65</x:f>
        <x:v>0</x:v>
      </x:c>
    </x:row>
    <x:row r="66">
      <x:c r="A66" s="25" t="n">
        <x:v>36</x:v>
      </x:c>
      <x:c r="B66" s="7" t="str">
        <x:v>Erin G</x:v>
      </x:c>
      <x:c r="C66" s="25" t="n">
        <x:f>SUMIFS('Event Results'!$F$2:$F$351,'Event Results'!$A$2:$A$351,1,'Event Results'!$B$2:$B$351,"Sport",'Event Results'!$D$2:$D$351,B66)</x:f>
        <x:v>0</x:v>
      </x:c>
      <x:c r="D66" s="25" t="n">
        <x:f>SUMIFS('Event Results'!$F$2:$F$351,'Event Results'!$A$2:$A$351,2,'Event Results'!$B$2:$B$351,"Sport",'Event Results'!$D$2:$D$351,B66)</x:f>
        <x:v>0</x:v>
      </x:c>
      <x:c r="E66" s="25" t="n">
        <x:f>SUMIFS('Event Results'!$F$2:$F$351,'Event Results'!$A$2:$A$351,3,'Event Results'!$B$2:$B$351,"Sport",'Event Results'!$D$2:$D$351,B66)</x:f>
        <x:v>0</x:v>
      </x:c>
      <x:c r="F66" s="25" t="n">
        <x:f>SUMIFS('Event Results'!$F$2:$F$351,'Event Results'!$A$2:$A$351,4,'Event Results'!$B$2:$B$351,"Sport",'Event Results'!$D$2:$D$351,B66)</x:f>
        <x:v>0</x:v>
      </x:c>
      <x:c r="G66" s="25" t="n">
        <x:f>SUMIFS('Event Results'!$F$2:$F$351,'Event Results'!$A$2:$A$351,5,'Event Results'!$B$2:$B$351,"Sport",'Event Results'!$D$2:$D$351,B66)</x:f>
        <x:v>0</x:v>
      </x:c>
      <x:c r="H66" s="25" t="n">
        <x:f>SUMIFS('Event Results'!$F$2:$F$351,'Event Results'!$A$2:$A$351,6,'Event Results'!$B$2:$B$351,"Sport",'Event Results'!$D$2:$D$351,B66)</x:f>
        <x:v>0</x:v>
      </x:c>
      <x:c r="I66" s="25" t="n">
        <x:f>SUMIFS('Event Results'!$F$2:$F$351,'Event Results'!$A$2:$A$351,7,'Event Results'!$B$2:$B$351,"Sport",'Event Results'!$D$2:$D$351,B66)</x:f>
        <x:v>0</x:v>
      </x:c>
      <x:c r="J66" s="25" t="n">
        <x:f>SUMIFS('Event Results'!$F$2:$F$351,'Event Results'!$A$2:$A$351,8,'Event Results'!$B$2:$B$351,"Sport",'Event Results'!$D$2:$D$351,B66)</x:f>
        <x:v>0</x:v>
      </x:c>
      <x:c r="K66" s="31" t="n">
        <x:f>MIN(C66:J66)+SMALL(C66:J66,2)</x:f>
        <x:v>0</x:v>
      </x:c>
      <x:c r="L66" s="37" t="n">
        <x:f>SUM(C66:J66)-K66</x:f>
        <x:v>0</x:v>
      </x:c>
      <x:c r="M66" s="43" t="n">
        <x:f>SUMIFS('Event Results'!$F$2:$F$351,'Event Results'!$A$2:$A$351,9,'Event Results'!$B$2:$B$351,"Sport",'Event Results'!$D$2:$D$351,B66)</x:f>
        <x:v>0</x:v>
      </x:c>
      <x:c r="N66" s="49" t="n">
        <x:f>L66+M66</x:f>
        <x:v>0</x:v>
      </x:c>
    </x:row>
    <x:row r="67">
      <x:c r="A67" s="25" t="n">
        <x:v>37</x:v>
      </x:c>
      <x:c r="B67" s="7" t="str">
        <x:v>Evan F</x:v>
      </x:c>
      <x:c r="C67" s="25" t="n">
        <x:f>SUMIFS('Event Results'!$F$2:$F$351,'Event Results'!$A$2:$A$351,1,'Event Results'!$B$2:$B$351,"Sport",'Event Results'!$D$2:$D$351,B67)</x:f>
        <x:v>0</x:v>
      </x:c>
      <x:c r="D67" s="25" t="n">
        <x:f>SUMIFS('Event Results'!$F$2:$F$351,'Event Results'!$A$2:$A$351,2,'Event Results'!$B$2:$B$351,"Sport",'Event Results'!$D$2:$D$351,B67)</x:f>
        <x:v>0</x:v>
      </x:c>
      <x:c r="E67" s="25" t="n">
        <x:f>SUMIFS('Event Results'!$F$2:$F$351,'Event Results'!$A$2:$A$351,3,'Event Results'!$B$2:$B$351,"Sport",'Event Results'!$D$2:$D$351,B67)</x:f>
        <x:v>0</x:v>
      </x:c>
      <x:c r="F67" s="25" t="n">
        <x:f>SUMIFS('Event Results'!$F$2:$F$351,'Event Results'!$A$2:$A$351,4,'Event Results'!$B$2:$B$351,"Sport",'Event Results'!$D$2:$D$351,B67)</x:f>
        <x:v>0</x:v>
      </x:c>
      <x:c r="G67" s="25" t="n">
        <x:f>SUMIFS('Event Results'!$F$2:$F$351,'Event Results'!$A$2:$A$351,5,'Event Results'!$B$2:$B$351,"Sport",'Event Results'!$D$2:$D$351,B67)</x:f>
        <x:v>0</x:v>
      </x:c>
      <x:c r="H67" s="25" t="n">
        <x:f>SUMIFS('Event Results'!$F$2:$F$351,'Event Results'!$A$2:$A$351,6,'Event Results'!$B$2:$B$351,"Sport",'Event Results'!$D$2:$D$351,B67)</x:f>
        <x:v>0</x:v>
      </x:c>
      <x:c r="I67" s="25" t="n">
        <x:f>SUMIFS('Event Results'!$F$2:$F$351,'Event Results'!$A$2:$A$351,7,'Event Results'!$B$2:$B$351,"Sport",'Event Results'!$D$2:$D$351,B67)</x:f>
        <x:v>0</x:v>
      </x:c>
      <x:c r="J67" s="25" t="n">
        <x:f>SUMIFS('Event Results'!$F$2:$F$351,'Event Results'!$A$2:$A$351,8,'Event Results'!$B$2:$B$351,"Sport",'Event Results'!$D$2:$D$351,B67)</x:f>
        <x:v>0</x:v>
      </x:c>
      <x:c r="K67" s="31" t="n">
        <x:f>MIN(C67:J67)+SMALL(C67:J67,2)</x:f>
        <x:v>0</x:v>
      </x:c>
      <x:c r="L67" s="37" t="n">
        <x:f>SUM(C67:J67)-K67</x:f>
        <x:v>0</x:v>
      </x:c>
      <x:c r="M67" s="43" t="n">
        <x:f>SUMIFS('Event Results'!$F$2:$F$351,'Event Results'!$A$2:$A$351,9,'Event Results'!$B$2:$B$351,"Sport",'Event Results'!$D$2:$D$351,B67)</x:f>
        <x:v>0</x:v>
      </x:c>
      <x:c r="N67" s="49" t="n">
        <x:f>L67+M67</x:f>
        <x:v>0</x:v>
      </x:c>
    </x:row>
    <x:row r="68">
      <x:c r="A68" s="25" t="n">
        <x:v>38</x:v>
      </x:c>
      <x:c r="B68" s="7" t="str">
        <x:v>Jerome B</x:v>
      </x:c>
      <x:c r="C68" s="25" t="n">
        <x:f>SUMIFS('Event Results'!$F$2:$F$351,'Event Results'!$A$2:$A$351,1,'Event Results'!$B$2:$B$351,"Sport",'Event Results'!$D$2:$D$351,B68)</x:f>
        <x:v>0</x:v>
      </x:c>
      <x:c r="D68" s="25" t="n">
        <x:f>SUMIFS('Event Results'!$F$2:$F$351,'Event Results'!$A$2:$A$351,2,'Event Results'!$B$2:$B$351,"Sport",'Event Results'!$D$2:$D$351,B68)</x:f>
        <x:v>0</x:v>
      </x:c>
      <x:c r="E68" s="25" t="n">
        <x:f>SUMIFS('Event Results'!$F$2:$F$351,'Event Results'!$A$2:$A$351,3,'Event Results'!$B$2:$B$351,"Sport",'Event Results'!$D$2:$D$351,B68)</x:f>
        <x:v>0</x:v>
      </x:c>
      <x:c r="F68" s="25" t="n">
        <x:f>SUMIFS('Event Results'!$F$2:$F$351,'Event Results'!$A$2:$A$351,4,'Event Results'!$B$2:$B$351,"Sport",'Event Results'!$D$2:$D$351,B68)</x:f>
        <x:v>0</x:v>
      </x:c>
      <x:c r="G68" s="25" t="n">
        <x:f>SUMIFS('Event Results'!$F$2:$F$351,'Event Results'!$A$2:$A$351,5,'Event Results'!$B$2:$B$351,"Sport",'Event Results'!$D$2:$D$351,B68)</x:f>
        <x:v>0</x:v>
      </x:c>
      <x:c r="H68" s="25" t="n">
        <x:f>SUMIFS('Event Results'!$F$2:$F$351,'Event Results'!$A$2:$A$351,6,'Event Results'!$B$2:$B$351,"Sport",'Event Results'!$D$2:$D$351,B68)</x:f>
        <x:v>0</x:v>
      </x:c>
      <x:c r="I68" s="25" t="n">
        <x:f>SUMIFS('Event Results'!$F$2:$F$351,'Event Results'!$A$2:$A$351,7,'Event Results'!$B$2:$B$351,"Sport",'Event Results'!$D$2:$D$351,B68)</x:f>
        <x:v>0</x:v>
      </x:c>
      <x:c r="J68" s="25" t="n">
        <x:f>SUMIFS('Event Results'!$F$2:$F$351,'Event Results'!$A$2:$A$351,8,'Event Results'!$B$2:$B$351,"Sport",'Event Results'!$D$2:$D$351,B68)</x:f>
        <x:v>0</x:v>
      </x:c>
      <x:c r="K68" s="31" t="n">
        <x:f>MIN(C68:J68)+SMALL(C68:J68,2)</x:f>
        <x:v>0</x:v>
      </x:c>
      <x:c r="L68" s="37" t="n">
        <x:f>SUM(C68:J68)-K68</x:f>
        <x:v>0</x:v>
      </x:c>
      <x:c r="M68" s="43" t="n">
        <x:f>SUMIFS('Event Results'!$F$2:$F$351,'Event Results'!$A$2:$A$351,9,'Event Results'!$B$2:$B$351,"Sport",'Event Results'!$D$2:$D$351,B68)</x:f>
        <x:v>0</x:v>
      </x:c>
      <x:c r="N68" s="49" t="n">
        <x:f>L68+M68</x:f>
        <x:v>0</x:v>
      </x:c>
    </x:row>
    <x:row r="69">
      <x:c r="A69" s="25" t="n">
        <x:v>39</x:v>
      </x:c>
      <x:c r="B69" s="7" t="str">
        <x:v>Kenneth T</x:v>
      </x:c>
      <x:c r="C69" s="25" t="n">
        <x:f>SUMIFS('Event Results'!$F$2:$F$351,'Event Results'!$A$2:$A$351,1,'Event Results'!$B$2:$B$351,"Sport",'Event Results'!$D$2:$D$351,B69)</x:f>
        <x:v>0</x:v>
      </x:c>
      <x:c r="D69" s="25" t="n">
        <x:f>SUMIFS('Event Results'!$F$2:$F$351,'Event Results'!$A$2:$A$351,2,'Event Results'!$B$2:$B$351,"Sport",'Event Results'!$D$2:$D$351,B69)</x:f>
        <x:v>0</x:v>
      </x:c>
      <x:c r="E69" s="25" t="n">
        <x:f>SUMIFS('Event Results'!$F$2:$F$351,'Event Results'!$A$2:$A$351,3,'Event Results'!$B$2:$B$351,"Sport",'Event Results'!$D$2:$D$351,B69)</x:f>
        <x:v>0</x:v>
      </x:c>
      <x:c r="F69" s="25" t="n">
        <x:f>SUMIFS('Event Results'!$F$2:$F$351,'Event Results'!$A$2:$A$351,4,'Event Results'!$B$2:$B$351,"Sport",'Event Results'!$D$2:$D$351,B69)</x:f>
        <x:v>0</x:v>
      </x:c>
      <x:c r="G69" s="25" t="n">
        <x:f>SUMIFS('Event Results'!$F$2:$F$351,'Event Results'!$A$2:$A$351,5,'Event Results'!$B$2:$B$351,"Sport",'Event Results'!$D$2:$D$351,B69)</x:f>
        <x:v>0</x:v>
      </x:c>
      <x:c r="H69" s="25" t="n">
        <x:f>SUMIFS('Event Results'!$F$2:$F$351,'Event Results'!$A$2:$A$351,6,'Event Results'!$B$2:$B$351,"Sport",'Event Results'!$D$2:$D$351,B69)</x:f>
        <x:v>0</x:v>
      </x:c>
      <x:c r="I69" s="25" t="n">
        <x:f>SUMIFS('Event Results'!$F$2:$F$351,'Event Results'!$A$2:$A$351,7,'Event Results'!$B$2:$B$351,"Sport",'Event Results'!$D$2:$D$351,B69)</x:f>
        <x:v>0</x:v>
      </x:c>
      <x:c r="J69" s="25" t="n">
        <x:f>SUMIFS('Event Results'!$F$2:$F$351,'Event Results'!$A$2:$A$351,8,'Event Results'!$B$2:$B$351,"Sport",'Event Results'!$D$2:$D$351,B69)</x:f>
        <x:v>0</x:v>
      </x:c>
      <x:c r="K69" s="31" t="n">
        <x:f>MIN(C69:J69)+SMALL(C69:J69,2)</x:f>
        <x:v>0</x:v>
      </x:c>
      <x:c r="L69" s="37" t="n">
        <x:f>SUM(C69:J69)-K69</x:f>
        <x:v>0</x:v>
      </x:c>
      <x:c r="M69" s="43" t="n">
        <x:f>SUMIFS('Event Results'!$F$2:$F$351,'Event Results'!$A$2:$A$351,9,'Event Results'!$B$2:$B$351,"Sport",'Event Results'!$D$2:$D$351,B69)</x:f>
        <x:v>0</x:v>
      </x:c>
      <x:c r="N69" s="49" t="n">
        <x:f>L69+M69</x:f>
        <x:v>0</x:v>
      </x:c>
    </x:row>
    <x:row r="70">
      <x:c r="A70" s="25" t="n">
        <x:v>40</x:v>
      </x:c>
      <x:c r="B70" s="7" t="str">
        <x:v>Logan B</x:v>
      </x:c>
      <x:c r="C70" s="25" t="n">
        <x:f>SUMIFS('Event Results'!$F$2:$F$351,'Event Results'!$A$2:$A$351,1,'Event Results'!$B$2:$B$351,"Sport",'Event Results'!$D$2:$D$351,B70)</x:f>
        <x:v>0</x:v>
      </x:c>
      <x:c r="D70" s="25" t="n">
        <x:f>SUMIFS('Event Results'!$F$2:$F$351,'Event Results'!$A$2:$A$351,2,'Event Results'!$B$2:$B$351,"Sport",'Event Results'!$D$2:$D$351,B70)</x:f>
        <x:v>0</x:v>
      </x:c>
      <x:c r="E70" s="25" t="n">
        <x:f>SUMIFS('Event Results'!$F$2:$F$351,'Event Results'!$A$2:$A$351,3,'Event Results'!$B$2:$B$351,"Sport",'Event Results'!$D$2:$D$351,B70)</x:f>
        <x:v>0</x:v>
      </x:c>
      <x:c r="F70" s="25" t="n">
        <x:f>SUMIFS('Event Results'!$F$2:$F$351,'Event Results'!$A$2:$A$351,4,'Event Results'!$B$2:$B$351,"Sport",'Event Results'!$D$2:$D$351,B70)</x:f>
        <x:v>0</x:v>
      </x:c>
      <x:c r="G70" s="25" t="n">
        <x:f>SUMIFS('Event Results'!$F$2:$F$351,'Event Results'!$A$2:$A$351,5,'Event Results'!$B$2:$B$351,"Sport",'Event Results'!$D$2:$D$351,B70)</x:f>
        <x:v>0</x:v>
      </x:c>
      <x:c r="H70" s="25" t="n">
        <x:f>SUMIFS('Event Results'!$F$2:$F$351,'Event Results'!$A$2:$A$351,6,'Event Results'!$B$2:$B$351,"Sport",'Event Results'!$D$2:$D$351,B70)</x:f>
        <x:v>0</x:v>
      </x:c>
      <x:c r="I70" s="25" t="n">
        <x:f>SUMIFS('Event Results'!$F$2:$F$351,'Event Results'!$A$2:$A$351,7,'Event Results'!$B$2:$B$351,"Sport",'Event Results'!$D$2:$D$351,B70)</x:f>
        <x:v>0</x:v>
      </x:c>
      <x:c r="J70" s="25" t="n">
        <x:f>SUMIFS('Event Results'!$F$2:$F$351,'Event Results'!$A$2:$A$351,8,'Event Results'!$B$2:$B$351,"Sport",'Event Results'!$D$2:$D$351,B70)</x:f>
        <x:v>0</x:v>
      </x:c>
      <x:c r="K70" s="31" t="n">
        <x:f>MIN(C70:J70)+SMALL(C70:J70,2)</x:f>
        <x:v>0</x:v>
      </x:c>
      <x:c r="L70" s="37" t="n">
        <x:f>SUM(C70:J70)-K70</x:f>
        <x:v>0</x:v>
      </x:c>
      <x:c r="M70" s="43" t="n">
        <x:f>SUMIFS('Event Results'!$F$2:$F$351,'Event Results'!$A$2:$A$351,9,'Event Results'!$B$2:$B$351,"Sport",'Event Results'!$D$2:$D$351,B70)</x:f>
        <x:v>0</x:v>
      </x:c>
      <x:c r="N70" s="49" t="n">
        <x:f>L70+M70</x:f>
        <x:v>0</x:v>
      </x:c>
    </x:row>
    <x:row r="71">
      <x:c r="A71" s="25" t="n">
        <x:v>41</x:v>
      </x:c>
      <x:c r="B71" s="7" t="str">
        <x:v>Milan D</x:v>
      </x:c>
      <x:c r="C71" s="25" t="n">
        <x:f>SUMIFS('Event Results'!$F$2:$F$351,'Event Results'!$A$2:$A$351,1,'Event Results'!$B$2:$B$351,"Sport",'Event Results'!$D$2:$D$351,B71)</x:f>
        <x:v>0</x:v>
      </x:c>
      <x:c r="D71" s="25" t="n">
        <x:f>SUMIFS('Event Results'!$F$2:$F$351,'Event Results'!$A$2:$A$351,2,'Event Results'!$B$2:$B$351,"Sport",'Event Results'!$D$2:$D$351,B71)</x:f>
        <x:v>0</x:v>
      </x:c>
      <x:c r="E71" s="25" t="n">
        <x:f>SUMIFS('Event Results'!$F$2:$F$351,'Event Results'!$A$2:$A$351,3,'Event Results'!$B$2:$B$351,"Sport",'Event Results'!$D$2:$D$351,B71)</x:f>
        <x:v>0</x:v>
      </x:c>
      <x:c r="F71" s="25" t="n">
        <x:f>SUMIFS('Event Results'!$F$2:$F$351,'Event Results'!$A$2:$A$351,4,'Event Results'!$B$2:$B$351,"Sport",'Event Results'!$D$2:$D$351,B71)</x:f>
        <x:v>0</x:v>
      </x:c>
      <x:c r="G71" s="25" t="n">
        <x:f>SUMIFS('Event Results'!$F$2:$F$351,'Event Results'!$A$2:$A$351,5,'Event Results'!$B$2:$B$351,"Sport",'Event Results'!$D$2:$D$351,B71)</x:f>
        <x:v>0</x:v>
      </x:c>
      <x:c r="H71" s="25" t="n">
        <x:f>SUMIFS('Event Results'!$F$2:$F$351,'Event Results'!$A$2:$A$351,6,'Event Results'!$B$2:$B$351,"Sport",'Event Results'!$D$2:$D$351,B71)</x:f>
        <x:v>0</x:v>
      </x:c>
      <x:c r="I71" s="25" t="n">
        <x:f>SUMIFS('Event Results'!$F$2:$F$351,'Event Results'!$A$2:$A$351,7,'Event Results'!$B$2:$B$351,"Sport",'Event Results'!$D$2:$D$351,B71)</x:f>
        <x:v>0</x:v>
      </x:c>
      <x:c r="J71" s="25" t="n">
        <x:f>SUMIFS('Event Results'!$F$2:$F$351,'Event Results'!$A$2:$A$351,8,'Event Results'!$B$2:$B$351,"Sport",'Event Results'!$D$2:$D$351,B71)</x:f>
        <x:v>0</x:v>
      </x:c>
      <x:c r="K71" s="31" t="n">
        <x:f>MIN(C71:J71)+SMALL(C71:J71,2)</x:f>
        <x:v>0</x:v>
      </x:c>
      <x:c r="L71" s="37" t="n">
        <x:f>SUM(C71:J71)-K71</x:f>
        <x:v>0</x:v>
      </x:c>
      <x:c r="M71" s="43" t="n">
        <x:f>SUMIFS('Event Results'!$F$2:$F$351,'Event Results'!$A$2:$A$351,9,'Event Results'!$B$2:$B$351,"Sport",'Event Results'!$D$2:$D$351,B71)</x:f>
        <x:v>0</x:v>
      </x:c>
      <x:c r="N71" s="49" t="n">
        <x:f>L71+M71</x:f>
        <x:v>0</x:v>
      </x:c>
    </x:row>
    <x:row r="72">
      <x:c r="A72" s="25" t="n">
        <x:v>42</x:v>
      </x:c>
      <x:c r="B72" s="7" t="str">
        <x:v>Robyn D</x:v>
      </x:c>
      <x:c r="C72" s="25" t="n">
        <x:f>SUMIFS('Event Results'!$F$2:$F$351,'Event Results'!$A$2:$A$351,1,'Event Results'!$B$2:$B$351,"Sport",'Event Results'!$D$2:$D$351,B72)</x:f>
        <x:v>0</x:v>
      </x:c>
      <x:c r="D72" s="25" t="n">
        <x:f>SUMIFS('Event Results'!$F$2:$F$351,'Event Results'!$A$2:$A$351,2,'Event Results'!$B$2:$B$351,"Sport",'Event Results'!$D$2:$D$351,B72)</x:f>
        <x:v>0</x:v>
      </x:c>
      <x:c r="E72" s="25" t="n">
        <x:f>SUMIFS('Event Results'!$F$2:$F$351,'Event Results'!$A$2:$A$351,3,'Event Results'!$B$2:$B$351,"Sport",'Event Results'!$D$2:$D$351,B72)</x:f>
        <x:v>0</x:v>
      </x:c>
      <x:c r="F72" s="25" t="n">
        <x:f>SUMIFS('Event Results'!$F$2:$F$351,'Event Results'!$A$2:$A$351,4,'Event Results'!$B$2:$B$351,"Sport",'Event Results'!$D$2:$D$351,B72)</x:f>
        <x:v>0</x:v>
      </x:c>
      <x:c r="G72" s="25" t="n">
        <x:f>SUMIFS('Event Results'!$F$2:$F$351,'Event Results'!$A$2:$A$351,5,'Event Results'!$B$2:$B$351,"Sport",'Event Results'!$D$2:$D$351,B72)</x:f>
        <x:v>0</x:v>
      </x:c>
      <x:c r="H72" s="25" t="n">
        <x:f>SUMIFS('Event Results'!$F$2:$F$351,'Event Results'!$A$2:$A$351,6,'Event Results'!$B$2:$B$351,"Sport",'Event Results'!$D$2:$D$351,B72)</x:f>
        <x:v>0</x:v>
      </x:c>
      <x:c r="I72" s="25" t="n">
        <x:f>SUMIFS('Event Results'!$F$2:$F$351,'Event Results'!$A$2:$A$351,7,'Event Results'!$B$2:$B$351,"Sport",'Event Results'!$D$2:$D$351,B72)</x:f>
        <x:v>0</x:v>
      </x:c>
      <x:c r="J72" s="25" t="n">
        <x:f>SUMIFS('Event Results'!$F$2:$F$351,'Event Results'!$A$2:$A$351,8,'Event Results'!$B$2:$B$351,"Sport",'Event Results'!$D$2:$D$351,B72)</x:f>
        <x:v>0</x:v>
      </x:c>
      <x:c r="K72" s="31" t="n">
        <x:f>MIN(C72:J72)+SMALL(C72:J72,2)</x:f>
        <x:v>0</x:v>
      </x:c>
      <x:c r="L72" s="37" t="n">
        <x:f>SUM(C72:J72)-K72</x:f>
        <x:v>0</x:v>
      </x:c>
      <x:c r="M72" s="43" t="n">
        <x:f>SUMIFS('Event Results'!$F$2:$F$351,'Event Results'!$A$2:$A$351,9,'Event Results'!$B$2:$B$351,"Sport",'Event Results'!$D$2:$D$351,B72)</x:f>
        <x:v>0</x:v>
      </x:c>
      <x:c r="N72" s="49" t="n">
        <x:f>L72+M72</x:f>
        <x:v>0</x:v>
      </x:c>
    </x:row>
    <x:row r="73">
      <x:c r="A73" s="25" t="n">
        <x:v>43</x:v>
      </x:c>
      <x:c r="B73" s="7" t="str">
        <x:v>Roop C</x:v>
      </x:c>
      <x:c r="C73" s="25" t="n">
        <x:f>SUMIFS('Event Results'!$F$2:$F$351,'Event Results'!$A$2:$A$351,1,'Event Results'!$B$2:$B$351,"Sport",'Event Results'!$D$2:$D$351,B73)</x:f>
        <x:v>0</x:v>
      </x:c>
      <x:c r="D73" s="25" t="n">
        <x:f>SUMIFS('Event Results'!$F$2:$F$351,'Event Results'!$A$2:$A$351,2,'Event Results'!$B$2:$B$351,"Sport",'Event Results'!$D$2:$D$351,B73)</x:f>
        <x:v>0</x:v>
      </x:c>
      <x:c r="E73" s="25" t="n">
        <x:f>SUMIFS('Event Results'!$F$2:$F$351,'Event Results'!$A$2:$A$351,3,'Event Results'!$B$2:$B$351,"Sport",'Event Results'!$D$2:$D$351,B73)</x:f>
        <x:v>0</x:v>
      </x:c>
      <x:c r="F73" s="25" t="n">
        <x:f>SUMIFS('Event Results'!$F$2:$F$351,'Event Results'!$A$2:$A$351,4,'Event Results'!$B$2:$B$351,"Sport",'Event Results'!$D$2:$D$351,B73)</x:f>
        <x:v>0</x:v>
      </x:c>
      <x:c r="G73" s="25" t="n">
        <x:f>SUMIFS('Event Results'!$F$2:$F$351,'Event Results'!$A$2:$A$351,5,'Event Results'!$B$2:$B$351,"Sport",'Event Results'!$D$2:$D$351,B73)</x:f>
        <x:v>0</x:v>
      </x:c>
      <x:c r="H73" s="25" t="n">
        <x:f>SUMIFS('Event Results'!$F$2:$F$351,'Event Results'!$A$2:$A$351,6,'Event Results'!$B$2:$B$351,"Sport",'Event Results'!$D$2:$D$351,B73)</x:f>
        <x:v>0</x:v>
      </x:c>
      <x:c r="I73" s="25" t="n">
        <x:f>SUMIFS('Event Results'!$F$2:$F$351,'Event Results'!$A$2:$A$351,7,'Event Results'!$B$2:$B$351,"Sport",'Event Results'!$D$2:$D$351,B73)</x:f>
        <x:v>0</x:v>
      </x:c>
      <x:c r="J73" s="25" t="n">
        <x:f>SUMIFS('Event Results'!$F$2:$F$351,'Event Results'!$A$2:$A$351,8,'Event Results'!$B$2:$B$351,"Sport",'Event Results'!$D$2:$D$351,B73)</x:f>
        <x:v>0</x:v>
      </x:c>
      <x:c r="K73" s="31" t="n">
        <x:f>MIN(C73:J73)+SMALL(C73:J73,2)</x:f>
        <x:v>0</x:v>
      </x:c>
      <x:c r="L73" s="37" t="n">
        <x:f>SUM(C73:J73)-K73</x:f>
        <x:v>0</x:v>
      </x:c>
      <x:c r="M73" s="43" t="n">
        <x:f>SUMIFS('Event Results'!$F$2:$F$351,'Event Results'!$A$2:$A$351,9,'Event Results'!$B$2:$B$351,"Sport",'Event Results'!$D$2:$D$351,B73)</x:f>
        <x:v>0</x:v>
      </x:c>
      <x:c r="N73" s="49" t="n">
        <x:f>L73+M73</x:f>
        <x:v>0</x:v>
      </x:c>
    </x:row>
    <x:row r="74">
      <x:c r="A74" s="25" t="n">
        <x:v>44</x:v>
      </x:c>
      <x:c r="B74" s="7" t="str">
        <x:v>Shane S</x:v>
      </x:c>
      <x:c r="C74" s="25" t="n">
        <x:f>SUMIFS('Event Results'!$F$2:$F$351,'Event Results'!$A$2:$A$351,1,'Event Results'!$B$2:$B$351,"Sport",'Event Results'!$D$2:$D$351,B74)</x:f>
        <x:v>0</x:v>
      </x:c>
      <x:c r="D74" s="25" t="n">
        <x:f>SUMIFS('Event Results'!$F$2:$F$351,'Event Results'!$A$2:$A$351,2,'Event Results'!$B$2:$B$351,"Sport",'Event Results'!$D$2:$D$351,B74)</x:f>
        <x:v>0</x:v>
      </x:c>
      <x:c r="E74" s="25" t="n">
        <x:f>SUMIFS('Event Results'!$F$2:$F$351,'Event Results'!$A$2:$A$351,3,'Event Results'!$B$2:$B$351,"Sport",'Event Results'!$D$2:$D$351,B74)</x:f>
        <x:v>0</x:v>
      </x:c>
      <x:c r="F74" s="25" t="n">
        <x:f>SUMIFS('Event Results'!$F$2:$F$351,'Event Results'!$A$2:$A$351,4,'Event Results'!$B$2:$B$351,"Sport",'Event Results'!$D$2:$D$351,B74)</x:f>
        <x:v>0</x:v>
      </x:c>
      <x:c r="G74" s="25" t="n">
        <x:f>SUMIFS('Event Results'!$F$2:$F$351,'Event Results'!$A$2:$A$351,5,'Event Results'!$B$2:$B$351,"Sport",'Event Results'!$D$2:$D$351,B74)</x:f>
        <x:v>0</x:v>
      </x:c>
      <x:c r="H74" s="25" t="n">
        <x:f>SUMIFS('Event Results'!$F$2:$F$351,'Event Results'!$A$2:$A$351,6,'Event Results'!$B$2:$B$351,"Sport",'Event Results'!$D$2:$D$351,B74)</x:f>
        <x:v>0</x:v>
      </x:c>
      <x:c r="I74" s="25" t="n">
        <x:f>SUMIFS('Event Results'!$F$2:$F$351,'Event Results'!$A$2:$A$351,7,'Event Results'!$B$2:$B$351,"Sport",'Event Results'!$D$2:$D$351,B74)</x:f>
        <x:v>0</x:v>
      </x:c>
      <x:c r="J74" s="25" t="n">
        <x:f>SUMIFS('Event Results'!$F$2:$F$351,'Event Results'!$A$2:$A$351,8,'Event Results'!$B$2:$B$351,"Sport",'Event Results'!$D$2:$D$351,B74)</x:f>
        <x:v>0</x:v>
      </x:c>
      <x:c r="K74" s="31" t="n">
        <x:f>MIN(C74:J74)+SMALL(C74:J74,2)</x:f>
        <x:v>0</x:v>
      </x:c>
      <x:c r="L74" s="37" t="n">
        <x:f>SUM(C74:J74)-K74</x:f>
        <x:v>0</x:v>
      </x:c>
      <x:c r="M74" s="43" t="n">
        <x:f>SUMIFS('Event Results'!$F$2:$F$351,'Event Results'!$A$2:$A$351,9,'Event Results'!$B$2:$B$351,"Sport",'Event Results'!$D$2:$D$351,B74)</x:f>
        <x:v>0</x:v>
      </x:c>
      <x:c r="N74" s="49" t="n">
        <x:f>L74+M74</x:f>
        <x:v>0</x:v>
      </x:c>
    </x:row>
    <x:row r="75">
      <x:c r="A75" s="25" t="n">
        <x:v>45</x:v>
      </x:c>
      <x:c r="B75" s="7" t="str">
        <x:v>Xingyu L</x:v>
      </x:c>
      <x:c r="C75" s="25" t="n">
        <x:f>SUMIFS('Event Results'!$F$2:$F$351,'Event Results'!$A$2:$A$351,1,'Event Results'!$B$2:$B$351,"Sport",'Event Results'!$D$2:$D$351,B75)</x:f>
        <x:v>0</x:v>
      </x:c>
      <x:c r="D75" s="25" t="n">
        <x:f>SUMIFS('Event Results'!$F$2:$F$351,'Event Results'!$A$2:$A$351,2,'Event Results'!$B$2:$B$351,"Sport",'Event Results'!$D$2:$D$351,B75)</x:f>
        <x:v>0</x:v>
      </x:c>
      <x:c r="E75" s="25" t="n">
        <x:f>SUMIFS('Event Results'!$F$2:$F$351,'Event Results'!$A$2:$A$351,3,'Event Results'!$B$2:$B$351,"Sport",'Event Results'!$D$2:$D$351,B75)</x:f>
        <x:v>0</x:v>
      </x:c>
      <x:c r="F75" s="25" t="n">
        <x:f>SUMIFS('Event Results'!$F$2:$F$351,'Event Results'!$A$2:$A$351,4,'Event Results'!$B$2:$B$351,"Sport",'Event Results'!$D$2:$D$351,B75)</x:f>
        <x:v>0</x:v>
      </x:c>
      <x:c r="G75" s="25" t="n">
        <x:f>SUMIFS('Event Results'!$F$2:$F$351,'Event Results'!$A$2:$A$351,5,'Event Results'!$B$2:$B$351,"Sport",'Event Results'!$D$2:$D$351,B75)</x:f>
        <x:v>0</x:v>
      </x:c>
      <x:c r="H75" s="25" t="n">
        <x:f>SUMIFS('Event Results'!$F$2:$F$351,'Event Results'!$A$2:$A$351,6,'Event Results'!$B$2:$B$351,"Sport",'Event Results'!$D$2:$D$351,B75)</x:f>
        <x:v>0</x:v>
      </x:c>
      <x:c r="I75" s="25" t="n">
        <x:f>SUMIFS('Event Results'!$F$2:$F$351,'Event Results'!$A$2:$A$351,7,'Event Results'!$B$2:$B$351,"Sport",'Event Results'!$D$2:$D$351,B75)</x:f>
        <x:v>0</x:v>
      </x:c>
      <x:c r="J75" s="25" t="n">
        <x:f>SUMIFS('Event Results'!$F$2:$F$351,'Event Results'!$A$2:$A$351,8,'Event Results'!$B$2:$B$351,"Sport",'Event Results'!$D$2:$D$351,B75)</x:f>
        <x:v>0</x:v>
      </x:c>
      <x:c r="K75" s="31" t="n">
        <x:f>MIN(C75:J75)+SMALL(C75:J75,2)</x:f>
        <x:v>0</x:v>
      </x:c>
      <x:c r="L75" s="37" t="n">
        <x:f>SUM(C75:J75)-K75</x:f>
        <x:v>0</x:v>
      </x:c>
      <x:c r="M75" s="43" t="n">
        <x:f>SUMIFS('Event Results'!$F$2:$F$351,'Event Results'!$A$2:$A$351,9,'Event Results'!$B$2:$B$351,"Sport",'Event Results'!$D$2:$D$351,B75)</x:f>
        <x:v>0</x:v>
      </x:c>
      <x:c r="N75" s="49" t="n">
        <x:f>L75+M75</x:f>
        <x:v>0</x:v>
      </x:c>
    </x:row>
    <x:row r="76">
      <x:c r="A76" s="26" t="n">
        <x:v>46</x:v>
      </x:c>
      <x:c r="B76" s="8" t="str">
        <x:v>Zander S</x:v>
      </x:c>
      <x:c r="C76" s="26" t="n">
        <x:f>SUMIFS('Event Results'!$F$2:$F$351,'Event Results'!$A$2:$A$351,1,'Event Results'!$B$2:$B$351,"Sport",'Event Results'!$D$2:$D$351,B76)</x:f>
        <x:v>0</x:v>
      </x:c>
      <x:c r="D76" s="26" t="n">
        <x:f>SUMIFS('Event Results'!$F$2:$F$351,'Event Results'!$A$2:$A$351,2,'Event Results'!$B$2:$B$351,"Sport",'Event Results'!$D$2:$D$351,B76)</x:f>
        <x:v>0</x:v>
      </x:c>
      <x:c r="E76" s="26" t="n">
        <x:f>SUMIFS('Event Results'!$F$2:$F$351,'Event Results'!$A$2:$A$351,3,'Event Results'!$B$2:$B$351,"Sport",'Event Results'!$D$2:$D$351,B76)</x:f>
        <x:v>0</x:v>
      </x:c>
      <x:c r="F76" s="26" t="n">
        <x:f>SUMIFS('Event Results'!$F$2:$F$351,'Event Results'!$A$2:$A$351,4,'Event Results'!$B$2:$B$351,"Sport",'Event Results'!$D$2:$D$351,B76)</x:f>
        <x:v>0</x:v>
      </x:c>
      <x:c r="G76" s="26" t="n">
        <x:f>SUMIFS('Event Results'!$F$2:$F$351,'Event Results'!$A$2:$A$351,5,'Event Results'!$B$2:$B$351,"Sport",'Event Results'!$D$2:$D$351,B76)</x:f>
        <x:v>0</x:v>
      </x:c>
      <x:c r="H76" s="26" t="n">
        <x:f>SUMIFS('Event Results'!$F$2:$F$351,'Event Results'!$A$2:$A$351,6,'Event Results'!$B$2:$B$351,"Sport",'Event Results'!$D$2:$D$351,B76)</x:f>
        <x:v>0</x:v>
      </x:c>
      <x:c r="I76" s="26" t="n">
        <x:f>SUMIFS('Event Results'!$F$2:$F$351,'Event Results'!$A$2:$A$351,7,'Event Results'!$B$2:$B$351,"Sport",'Event Results'!$D$2:$D$351,B76)</x:f>
        <x:v>0</x:v>
      </x:c>
      <x:c r="J76" s="26" t="n">
        <x:f>SUMIFS('Event Results'!$F$2:$F$351,'Event Results'!$A$2:$A$351,8,'Event Results'!$B$2:$B$351,"Sport",'Event Results'!$D$2:$D$351,B76)</x:f>
        <x:v>0</x:v>
      </x:c>
      <x:c r="K76" s="32" t="n">
        <x:f>MIN(C76:J76)+SMALL(C76:J76,2)</x:f>
        <x:v>0</x:v>
      </x:c>
      <x:c r="L76" s="38" t="n">
        <x:f>SUM(C76:J76)-K76</x:f>
        <x:v>0</x:v>
      </x:c>
      <x:c r="M76" s="44" t="n">
        <x:f>SUMIFS('Event Results'!$F$2:$F$351,'Event Results'!$A$2:$A$351,9,'Event Results'!$B$2:$B$351,"Sport",'Event Results'!$D$2:$D$351,B76)</x:f>
        <x:v>0</x:v>
      </x:c>
      <x:c r="N76" s="50" t="n">
        <x:f>L76+M76</x:f>
        <x:v>0</x:v>
      </x:c>
    </x:row>
    <x:row r="78">
      <x:c r="A78" s="19" t="str">
        <x:v>Tuner Class</x:v>
      </x:c>
      <x:c r="B78" s="19"/>
      <x:c r="C78" s="19"/>
      <x:c r="D78" s="19"/>
      <x:c r="E78" s="19"/>
      <x:c r="F78" s="19"/>
      <x:c r="G78" s="19"/>
      <x:c r="H78" s="19"/>
      <x:c r="I78" s="19"/>
      <x:c r="J78" s="19"/>
      <x:c r="K78" s="19"/>
      <x:c r="L78" s="19"/>
      <x:c r="M78" s="19"/>
      <x:c r="N78" s="19"/>
    </x:row>
    <x:row r="79">
      <x:c r="A79" s="23" t="str">
        <x:v>Rank</x:v>
      </x:c>
      <x:c r="B79" s="23" t="str">
        <x:v>Driver</x:v>
      </x:c>
      <x:c r="C79" s="23" t="str">
        <x:v>Event 1</x:v>
      </x:c>
      <x:c r="D79" s="23" t="str">
        <x:v>Event 2</x:v>
      </x:c>
      <x:c r="E79" s="23" t="str">
        <x:v>Event 3</x:v>
      </x:c>
      <x:c r="F79" s="23" t="str">
        <x:v>Event 4</x:v>
      </x:c>
      <x:c r="G79" s="23" t="str">
        <x:v>Event 5</x:v>
      </x:c>
      <x:c r="H79" s="23" t="str">
        <x:v>Event 6</x:v>
      </x:c>
      <x:c r="I79" s="23" t="str">
        <x:v>Event 7</x:v>
      </x:c>
      <x:c r="J79" s="23" t="str">
        <x:v>Event 8</x:v>
      </x:c>
      <x:c r="K79" s="23" t="str">
        <x:v>Dropped</x:v>
      </x:c>
      <x:c r="L79" s="23" t="str">
        <x:v>Best 6</x:v>
      </x:c>
      <x:c r="M79" s="23" t="str">
        <x:v>StratoCup</x:v>
      </x:c>
      <x:c r="N79" s="23" t="str">
        <x:v>Championship</x:v>
      </x:c>
    </x:row>
    <x:row r="80">
      <x:c r="A80" s="24" t="n">
        <x:v>1</x:v>
      </x:c>
      <x:c r="B80" s="6" t="str">
        <x:v>Bruce M</x:v>
      </x:c>
      <x:c r="C80" s="24" t="n">
        <x:f>SUMIFS('Event Results'!$F$2:$F$351,'Event Results'!$A$2:$A$351,1,'Event Results'!$B$2:$B$351,"Tuner",'Event Results'!$D$2:$D$351,B80)</x:f>
        <x:v>9</x:v>
      </x:c>
      <x:c r="D80" s="24" t="n">
        <x:f>SUMIFS('Event Results'!$F$2:$F$351,'Event Results'!$A$2:$A$351,2,'Event Results'!$B$2:$B$351,"Tuner",'Event Results'!$D$2:$D$351,B80)</x:f>
        <x:v>9</x:v>
      </x:c>
      <x:c r="E80" s="24" t="n">
        <x:f>SUMIFS('Event Results'!$F$2:$F$351,'Event Results'!$A$2:$A$351,3,'Event Results'!$B$2:$B$351,"Tuner",'Event Results'!$D$2:$D$351,B80)</x:f>
        <x:v>9</x:v>
      </x:c>
      <x:c r="F80" s="24" t="n">
        <x:f>SUMIFS('Event Results'!$F$2:$F$351,'Event Results'!$A$2:$A$351,4,'Event Results'!$B$2:$B$351,"Tuner",'Event Results'!$D$2:$D$351,B80)</x:f>
        <x:v>9</x:v>
      </x:c>
      <x:c r="G80" s="24" t="n">
        <x:f>SUMIFS('Event Results'!$F$2:$F$351,'Event Results'!$A$2:$A$351,5,'Event Results'!$B$2:$B$351,"Tuner",'Event Results'!$D$2:$D$351,B80)</x:f>
        <x:v>10</x:v>
      </x:c>
      <x:c r="H80" s="24" t="n">
        <x:f>SUMIFS('Event Results'!$F$2:$F$351,'Event Results'!$A$2:$A$351,6,'Event Results'!$B$2:$B$351,"Tuner",'Event Results'!$D$2:$D$351,B80)</x:f>
        <x:v>10</x:v>
      </x:c>
      <x:c r="I80" s="24" t="n">
        <x:f>SUMIFS('Event Results'!$F$2:$F$351,'Event Results'!$A$2:$A$351,7,'Event Results'!$B$2:$B$351,"Tuner",'Event Results'!$D$2:$D$351,B80)</x:f>
        <x:v>0</x:v>
      </x:c>
      <x:c r="J80" s="24" t="n">
        <x:f>SUMIFS('Event Results'!$F$2:$F$351,'Event Results'!$A$2:$A$351,8,'Event Results'!$B$2:$B$351,"Tuner",'Event Results'!$D$2:$D$351,B80)</x:f>
        <x:v>10</x:v>
      </x:c>
      <x:c r="K80" s="30" t="n">
        <x:f>MIN(C80:J80)+SMALL(C80:J80,2)</x:f>
        <x:v>9</x:v>
      </x:c>
      <x:c r="L80" s="36" t="n">
        <x:f>SUM(C80:J80)-K80</x:f>
        <x:v>57</x:v>
      </x:c>
      <x:c r="M80" s="42" t="n">
        <x:f>SUMIFS('Event Results'!$F$2:$F$351,'Event Results'!$A$2:$A$351,9,'Event Results'!$B$2:$B$351,"Tuner",'Event Results'!$D$2:$D$351,B80)</x:f>
        <x:v>15</x:v>
      </x:c>
      <x:c r="N80" s="48" t="n">
        <x:f>L80+M80</x:f>
        <x:v>72</x:v>
      </x:c>
    </x:row>
    <x:row r="81">
      <x:c r="A81" s="25" t="n">
        <x:v>2</x:v>
      </x:c>
      <x:c r="B81" s="7" t="str">
        <x:v>Tom K</x:v>
      </x:c>
      <x:c r="C81" s="25" t="n">
        <x:f>SUMIFS('Event Results'!$F$2:$F$351,'Event Results'!$A$2:$A$351,1,'Event Results'!$B$2:$B$351,"Tuner",'Event Results'!$D$2:$D$351,B81)</x:f>
        <x:v>10</x:v>
      </x:c>
      <x:c r="D81" s="25" t="n">
        <x:f>SUMIFS('Event Results'!$F$2:$F$351,'Event Results'!$A$2:$A$351,2,'Event Results'!$B$2:$B$351,"Tuner",'Event Results'!$D$2:$D$351,B81)</x:f>
        <x:v>10</x:v>
      </x:c>
      <x:c r="E81" s="25" t="n">
        <x:f>SUMIFS('Event Results'!$F$2:$F$351,'Event Results'!$A$2:$A$351,3,'Event Results'!$B$2:$B$351,"Tuner",'Event Results'!$D$2:$D$351,B81)</x:f>
        <x:v>0</x:v>
      </x:c>
      <x:c r="F81" s="25" t="n">
        <x:f>SUMIFS('Event Results'!$F$2:$F$351,'Event Results'!$A$2:$A$351,4,'Event Results'!$B$2:$B$351,"Tuner",'Event Results'!$D$2:$D$351,B81)</x:f>
        <x:v>10</x:v>
      </x:c>
      <x:c r="G81" s="25" t="n">
        <x:f>SUMIFS('Event Results'!$F$2:$F$351,'Event Results'!$A$2:$A$351,5,'Event Results'!$B$2:$B$351,"Tuner",'Event Results'!$D$2:$D$351,B81)</x:f>
        <x:v>9</x:v>
      </x:c>
      <x:c r="H81" s="25" t="n">
        <x:f>SUMIFS('Event Results'!$F$2:$F$351,'Event Results'!$A$2:$A$351,6,'Event Results'!$B$2:$B$351,"Tuner",'Event Results'!$D$2:$D$351,B81)</x:f>
        <x:v>8</x:v>
      </x:c>
      <x:c r="I81" s="25" t="n">
        <x:f>SUMIFS('Event Results'!$F$2:$F$351,'Event Results'!$A$2:$A$351,7,'Event Results'!$B$2:$B$351,"Tuner",'Event Results'!$D$2:$D$351,B81)</x:f>
        <x:v>0</x:v>
      </x:c>
      <x:c r="J81" s="25" t="n">
        <x:f>SUMIFS('Event Results'!$F$2:$F$351,'Event Results'!$A$2:$A$351,8,'Event Results'!$B$2:$B$351,"Tuner",'Event Results'!$D$2:$D$351,B81)</x:f>
        <x:v>9</x:v>
      </x:c>
      <x:c r="K81" s="31" t="n">
        <x:f>MIN(C81:J81)+SMALL(C81:J81,2)</x:f>
        <x:v>0</x:v>
      </x:c>
      <x:c r="L81" s="37" t="n">
        <x:f>SUM(C81:J81)-K81</x:f>
        <x:v>56</x:v>
      </x:c>
      <x:c r="M81" s="43" t="n">
        <x:f>SUMIFS('Event Results'!$F$2:$F$351,'Event Results'!$A$2:$A$351,9,'Event Results'!$B$2:$B$351,"Tuner",'Event Results'!$D$2:$D$351,B81)</x:f>
        <x:v>0</x:v>
      </x:c>
      <x:c r="N81" s="49" t="n">
        <x:f>L81+M81</x:f>
        <x:v>56</x:v>
      </x:c>
    </x:row>
    <x:row r="82">
      <x:c r="A82" s="25" t="n">
        <x:v>3</x:v>
      </x:c>
      <x:c r="B82" s="7" t="str">
        <x:v>Connor E</x:v>
      </x:c>
      <x:c r="C82" s="25" t="n">
        <x:f>SUMIFS('Event Results'!$F$2:$F$351,'Event Results'!$A$2:$A$351,1,'Event Results'!$B$2:$B$351,"Tuner",'Event Results'!$D$2:$D$351,B82)</x:f>
        <x:v>6</x:v>
      </x:c>
      <x:c r="D82" s="25" t="n">
        <x:f>SUMIFS('Event Results'!$F$2:$F$351,'Event Results'!$A$2:$A$351,2,'Event Results'!$B$2:$B$351,"Tuner",'Event Results'!$D$2:$D$351,B82)</x:f>
        <x:v>8</x:v>
      </x:c>
      <x:c r="E82" s="25" t="n">
        <x:f>SUMIFS('Event Results'!$F$2:$F$351,'Event Results'!$A$2:$A$351,3,'Event Results'!$B$2:$B$351,"Tuner",'Event Results'!$D$2:$D$351,B82)</x:f>
        <x:v>0</x:v>
      </x:c>
      <x:c r="F82" s="25" t="n">
        <x:f>SUMIFS('Event Results'!$F$2:$F$351,'Event Results'!$A$2:$A$351,4,'Event Results'!$B$2:$B$351,"Tuner",'Event Results'!$D$2:$D$351,B82)</x:f>
        <x:v>5</x:v>
      </x:c>
      <x:c r="G82" s="25" t="n">
        <x:f>SUMIFS('Event Results'!$F$2:$F$351,'Event Results'!$A$2:$A$351,5,'Event Results'!$B$2:$B$351,"Tuner",'Event Results'!$D$2:$D$351,B82)</x:f>
        <x:v>7</x:v>
      </x:c>
      <x:c r="H82" s="25" t="n">
        <x:f>SUMIFS('Event Results'!$F$2:$F$351,'Event Results'!$A$2:$A$351,6,'Event Results'!$B$2:$B$351,"Tuner",'Event Results'!$D$2:$D$351,B82)</x:f>
        <x:v>6</x:v>
      </x:c>
      <x:c r="I82" s="25" t="n">
        <x:f>SUMIFS('Event Results'!$F$2:$F$351,'Event Results'!$A$2:$A$351,7,'Event Results'!$B$2:$B$351,"Tuner",'Event Results'!$D$2:$D$351,B82)</x:f>
        <x:v>7</x:v>
      </x:c>
      <x:c r="J82" s="25" t="n">
        <x:f>SUMIFS('Event Results'!$F$2:$F$351,'Event Results'!$A$2:$A$351,8,'Event Results'!$B$2:$B$351,"Tuner",'Event Results'!$D$2:$D$351,B82)</x:f>
        <x:v>7</x:v>
      </x:c>
      <x:c r="K82" s="31" t="n">
        <x:f>MIN(C82:J82)+SMALL(C82:J82,2)</x:f>
        <x:v>5</x:v>
      </x:c>
      <x:c r="L82" s="37" t="n">
        <x:f>SUM(C82:J82)-K82</x:f>
        <x:v>41</x:v>
      </x:c>
      <x:c r="M82" s="43" t="n">
        <x:f>SUMIFS('Event Results'!$F$2:$F$351,'Event Results'!$A$2:$A$351,9,'Event Results'!$B$2:$B$351,"Tuner",'Event Results'!$D$2:$D$351,B82)</x:f>
        <x:v>12</x:v>
      </x:c>
      <x:c r="N82" s="49" t="n">
        <x:f>L82+M82</x:f>
        <x:v>53</x:v>
      </x:c>
    </x:row>
    <x:row r="83">
      <x:c r="A83" s="25" t="n">
        <x:v>4</x:v>
      </x:c>
      <x:c r="B83" s="7" t="str">
        <x:v>Sean H</x:v>
      </x:c>
      <x:c r="C83" s="25" t="n">
        <x:f>SUMIFS('Event Results'!$F$2:$F$351,'Event Results'!$A$2:$A$351,1,'Event Results'!$B$2:$B$351,"Tuner",'Event Results'!$D$2:$D$351,B83)</x:f>
        <x:v>8</x:v>
      </x:c>
      <x:c r="D83" s="25" t="n">
        <x:f>SUMIFS('Event Results'!$F$2:$F$351,'Event Results'!$A$2:$A$351,2,'Event Results'!$B$2:$B$351,"Tuner",'Event Results'!$D$2:$D$351,B83)</x:f>
        <x:v>0</x:v>
      </x:c>
      <x:c r="E83" s="25" t="n">
        <x:f>SUMIFS('Event Results'!$F$2:$F$351,'Event Results'!$A$2:$A$351,3,'Event Results'!$B$2:$B$351,"Tuner",'Event Results'!$D$2:$D$351,B83)</x:f>
        <x:v>10</x:v>
      </x:c>
      <x:c r="F83" s="25" t="n">
        <x:f>SUMIFS('Event Results'!$F$2:$F$351,'Event Results'!$A$2:$A$351,4,'Event Results'!$B$2:$B$351,"Tuner",'Event Results'!$D$2:$D$351,B83)</x:f>
        <x:v>7</x:v>
      </x:c>
      <x:c r="G83" s="25" t="n">
        <x:f>SUMIFS('Event Results'!$F$2:$F$351,'Event Results'!$A$2:$A$351,5,'Event Results'!$B$2:$B$351,"Tuner",'Event Results'!$D$2:$D$351,B83)</x:f>
        <x:v>8</x:v>
      </x:c>
      <x:c r="H83" s="25" t="n">
        <x:f>SUMIFS('Event Results'!$F$2:$F$351,'Event Results'!$A$2:$A$351,6,'Event Results'!$B$2:$B$351,"Tuner",'Event Results'!$D$2:$D$351,B83)</x:f>
        <x:v>7</x:v>
      </x:c>
      <x:c r="I83" s="25" t="n">
        <x:f>SUMIFS('Event Results'!$F$2:$F$351,'Event Results'!$A$2:$A$351,7,'Event Results'!$B$2:$B$351,"Tuner",'Event Results'!$D$2:$D$351,B83)</x:f>
        <x:v>10</x:v>
      </x:c>
      <x:c r="J83" s="25" t="n">
        <x:f>SUMIFS('Event Results'!$F$2:$F$351,'Event Results'!$A$2:$A$351,8,'Event Results'!$B$2:$B$351,"Tuner",'Event Results'!$D$2:$D$351,B83)</x:f>
        <x:v>8</x:v>
      </x:c>
      <x:c r="K83" s="31" t="n">
        <x:f>MIN(C83:J83)+SMALL(C83:J83,2)</x:f>
        <x:v>7</x:v>
      </x:c>
      <x:c r="L83" s="37" t="n">
        <x:f>SUM(C83:J83)-K83</x:f>
        <x:v>51</x:v>
      </x:c>
      <x:c r="M83" s="43" t="n">
        <x:f>SUMIFS('Event Results'!$F$2:$F$351,'Event Results'!$A$2:$A$351,9,'Event Results'!$B$2:$B$351,"Tuner",'Event Results'!$D$2:$D$351,B83)</x:f>
        <x:v>0</x:v>
      </x:c>
      <x:c r="N83" s="49" t="n">
        <x:f>L83+M83</x:f>
        <x:v>51</x:v>
      </x:c>
    </x:row>
    <x:row r="84">
      <x:c r="A84" s="25" t="n">
        <x:v>5</x:v>
      </x:c>
      <x:c r="B84" s="7" t="str">
        <x:v>Craig T</x:v>
      </x:c>
      <x:c r="C84" s="25" t="n">
        <x:f>SUMIFS('Event Results'!$F$2:$F$351,'Event Results'!$A$2:$A$351,1,'Event Results'!$B$2:$B$351,"Tuner",'Event Results'!$D$2:$D$351,B84)</x:f>
        <x:v>0</x:v>
      </x:c>
      <x:c r="D84" s="25" t="n">
        <x:f>SUMIFS('Event Results'!$F$2:$F$351,'Event Results'!$A$2:$A$351,2,'Event Results'!$B$2:$B$351,"Tuner",'Event Results'!$D$2:$D$351,B84)</x:f>
        <x:v>0</x:v>
      </x:c>
      <x:c r="E84" s="25" t="n">
        <x:f>SUMIFS('Event Results'!$F$2:$F$351,'Event Results'!$A$2:$A$351,3,'Event Results'!$B$2:$B$351,"Tuner",'Event Results'!$D$2:$D$351,B84)</x:f>
        <x:v>0</x:v>
      </x:c>
      <x:c r="F84" s="25" t="n">
        <x:f>SUMIFS('Event Results'!$F$2:$F$351,'Event Results'!$A$2:$A$351,4,'Event Results'!$B$2:$B$351,"Tuner",'Event Results'!$D$2:$D$351,B84)</x:f>
        <x:v>8</x:v>
      </x:c>
      <x:c r="G84" s="25" t="n">
        <x:f>SUMIFS('Event Results'!$F$2:$F$351,'Event Results'!$A$2:$A$351,5,'Event Results'!$B$2:$B$351,"Tuner",'Event Results'!$D$2:$D$351,B84)</x:f>
        <x:v>0</x:v>
      </x:c>
      <x:c r="H84" s="25" t="n">
        <x:f>SUMIFS('Event Results'!$F$2:$F$351,'Event Results'!$A$2:$A$351,6,'Event Results'!$B$2:$B$351,"Tuner",'Event Results'!$D$2:$D$351,B84)</x:f>
        <x:v>9</x:v>
      </x:c>
      <x:c r="I84" s="25" t="n">
        <x:f>SUMIFS('Event Results'!$F$2:$F$351,'Event Results'!$A$2:$A$351,7,'Event Results'!$B$2:$B$351,"Tuner",'Event Results'!$D$2:$D$351,B84)</x:f>
        <x:v>8</x:v>
      </x:c>
      <x:c r="J84" s="25" t="n">
        <x:f>SUMIFS('Event Results'!$F$2:$F$351,'Event Results'!$A$2:$A$351,8,'Event Results'!$B$2:$B$351,"Tuner",'Event Results'!$D$2:$D$351,B84)</x:f>
        <x:v>0</x:v>
      </x:c>
      <x:c r="K84" s="31" t="n">
        <x:f>MIN(C84:J84)+SMALL(C84:J84,2)</x:f>
        <x:v>0</x:v>
      </x:c>
      <x:c r="L84" s="37" t="n">
        <x:f>SUM(C84:J84)-K84</x:f>
        <x:v>25</x:v>
      </x:c>
      <x:c r="M84" s="43" t="n">
        <x:f>SUMIFS('Event Results'!$F$2:$F$351,'Event Results'!$A$2:$A$351,9,'Event Results'!$B$2:$B$351,"Tuner",'Event Results'!$D$2:$D$351,B84)</x:f>
        <x:v>13.5</x:v>
      </x:c>
      <x:c r="N84" s="49" t="n">
        <x:f>L84+M84</x:f>
        <x:v>38.5</x:v>
      </x:c>
    </x:row>
    <x:row r="85">
      <x:c r="A85" s="25" t="n">
        <x:v>6</x:v>
      </x:c>
      <x:c r="B85" s="7" t="str">
        <x:v>Rob C</x:v>
      </x:c>
      <x:c r="C85" s="25" t="n">
        <x:f>SUMIFS('Event Results'!$F$2:$F$351,'Event Results'!$A$2:$A$351,1,'Event Results'!$B$2:$B$351,"Tuner",'Event Results'!$D$2:$D$351,B85)</x:f>
        <x:v>0</x:v>
      </x:c>
      <x:c r="D85" s="25" t="n">
        <x:f>SUMIFS('Event Results'!$F$2:$F$351,'Event Results'!$A$2:$A$351,2,'Event Results'!$B$2:$B$351,"Tuner",'Event Results'!$D$2:$D$351,B85)</x:f>
        <x:v>0</x:v>
      </x:c>
      <x:c r="E85" s="25" t="n">
        <x:f>SUMIFS('Event Results'!$F$2:$F$351,'Event Results'!$A$2:$A$351,3,'Event Results'!$B$2:$B$351,"Tuner",'Event Results'!$D$2:$D$351,B85)</x:f>
        <x:v>7</x:v>
      </x:c>
      <x:c r="F85" s="25" t="n">
        <x:f>SUMIFS('Event Results'!$F$2:$F$351,'Event Results'!$A$2:$A$351,4,'Event Results'!$B$2:$B$351,"Tuner",'Event Results'!$D$2:$D$351,B85)</x:f>
        <x:v>4</x:v>
      </x:c>
      <x:c r="G85" s="25" t="n">
        <x:f>SUMIFS('Event Results'!$F$2:$F$351,'Event Results'!$A$2:$A$351,5,'Event Results'!$B$2:$B$351,"Tuner",'Event Results'!$D$2:$D$351,B85)</x:f>
        <x:v>6</x:v>
      </x:c>
      <x:c r="H85" s="25" t="n">
        <x:f>SUMIFS('Event Results'!$F$2:$F$351,'Event Results'!$A$2:$A$351,6,'Event Results'!$B$2:$B$351,"Tuner",'Event Results'!$D$2:$D$351,B85)</x:f>
        <x:v>0</x:v>
      </x:c>
      <x:c r="I85" s="25" t="n">
        <x:f>SUMIFS('Event Results'!$F$2:$F$351,'Event Results'!$A$2:$A$351,7,'Event Results'!$B$2:$B$351,"Tuner",'Event Results'!$D$2:$D$351,B85)</x:f>
        <x:v>4</x:v>
      </x:c>
      <x:c r="J85" s="25" t="n">
        <x:f>SUMIFS('Event Results'!$F$2:$F$351,'Event Results'!$A$2:$A$351,8,'Event Results'!$B$2:$B$351,"Tuner",'Event Results'!$D$2:$D$351,B85)</x:f>
        <x:v>0</x:v>
      </x:c>
      <x:c r="K85" s="31" t="n">
        <x:f>MIN(C85:J85)+SMALL(C85:J85,2)</x:f>
        <x:v>0</x:v>
      </x:c>
      <x:c r="L85" s="37" t="n">
        <x:f>SUM(C85:J85)-K85</x:f>
        <x:v>21</x:v>
      </x:c>
      <x:c r="M85" s="43" t="n">
        <x:f>SUMIFS('Event Results'!$F$2:$F$351,'Event Results'!$A$2:$A$351,9,'Event Results'!$B$2:$B$351,"Tuner",'Event Results'!$D$2:$D$351,B85)</x:f>
        <x:v>9</x:v>
      </x:c>
      <x:c r="N85" s="49" t="n">
        <x:f>L85+M85</x:f>
        <x:v>30</x:v>
      </x:c>
    </x:row>
    <x:row r="86">
      <x:c r="A86" s="25" t="n">
        <x:v>7</x:v>
      </x:c>
      <x:c r="B86" s="7" t="str">
        <x:v>Peter W</x:v>
      </x:c>
      <x:c r="C86" s="25" t="n">
        <x:f>SUMIFS('Event Results'!$F$2:$F$351,'Event Results'!$A$2:$A$351,1,'Event Results'!$B$2:$B$351,"Tuner",'Event Results'!$D$2:$D$351,B86)</x:f>
        <x:v>7</x:v>
      </x:c>
      <x:c r="D86" s="25" t="n">
        <x:f>SUMIFS('Event Results'!$F$2:$F$351,'Event Results'!$A$2:$A$351,2,'Event Results'!$B$2:$B$351,"Tuner",'Event Results'!$D$2:$D$351,B86)</x:f>
        <x:v>0</x:v>
      </x:c>
      <x:c r="E86" s="25" t="n">
        <x:f>SUMIFS('Event Results'!$F$2:$F$351,'Event Results'!$A$2:$A$351,3,'Event Results'!$B$2:$B$351,"Tuner",'Event Results'!$D$2:$D$351,B86)</x:f>
        <x:v>0</x:v>
      </x:c>
      <x:c r="F86" s="25" t="n">
        <x:f>SUMIFS('Event Results'!$F$2:$F$351,'Event Results'!$A$2:$A$351,4,'Event Results'!$B$2:$B$351,"Tuner",'Event Results'!$D$2:$D$351,B86)</x:f>
        <x:v>6</x:v>
      </x:c>
      <x:c r="G86" s="25" t="n">
        <x:f>SUMIFS('Event Results'!$F$2:$F$351,'Event Results'!$A$2:$A$351,5,'Event Results'!$B$2:$B$351,"Tuner",'Event Results'!$D$2:$D$351,B86)</x:f>
        <x:v>0</x:v>
      </x:c>
      <x:c r="H86" s="25" t="n">
        <x:f>SUMIFS('Event Results'!$F$2:$F$351,'Event Results'!$A$2:$A$351,6,'Event Results'!$B$2:$B$351,"Tuner",'Event Results'!$D$2:$D$351,B86)</x:f>
        <x:v>0</x:v>
      </x:c>
      <x:c r="I86" s="25" t="n">
        <x:f>SUMIFS('Event Results'!$F$2:$F$351,'Event Results'!$A$2:$A$351,7,'Event Results'!$B$2:$B$351,"Tuner",'Event Results'!$D$2:$D$351,B86)</x:f>
        <x:v>0</x:v>
      </x:c>
      <x:c r="J86" s="25" t="n">
        <x:f>SUMIFS('Event Results'!$F$2:$F$351,'Event Results'!$A$2:$A$351,8,'Event Results'!$B$2:$B$351,"Tuner",'Event Results'!$D$2:$D$351,B86)</x:f>
        <x:v>0</x:v>
      </x:c>
      <x:c r="K86" s="31" t="n">
        <x:f>MIN(C86:J86)+SMALL(C86:J86,2)</x:f>
        <x:v>0</x:v>
      </x:c>
      <x:c r="L86" s="37" t="n">
        <x:f>SUM(C86:J86)-K86</x:f>
        <x:v>13</x:v>
      </x:c>
      <x:c r="M86" s="43" t="n">
        <x:f>SUMIFS('Event Results'!$F$2:$F$351,'Event Results'!$A$2:$A$351,9,'Event Results'!$B$2:$B$351,"Tuner",'Event Results'!$D$2:$D$351,B86)</x:f>
        <x:v>7.5</x:v>
      </x:c>
      <x:c r="N86" s="49" t="n">
        <x:f>L86+M86</x:f>
        <x:v>20.5</x:v>
      </x:c>
    </x:row>
    <x:row r="87">
      <x:c r="A87" s="25" t="n">
        <x:v>8</x:v>
      </x:c>
      <x:c r="B87" s="7" t="str">
        <x:v>Sean F</x:v>
      </x:c>
      <x:c r="C87" s="25" t="n">
        <x:f>SUMIFS('Event Results'!$F$2:$F$351,'Event Results'!$A$2:$A$351,1,'Event Results'!$B$2:$B$351,"Tuner",'Event Results'!$D$2:$D$351,B87)</x:f>
        <x:v>0</x:v>
      </x:c>
      <x:c r="D87" s="25" t="n">
        <x:f>SUMIFS('Event Results'!$F$2:$F$351,'Event Results'!$A$2:$A$351,2,'Event Results'!$B$2:$B$351,"Tuner",'Event Results'!$D$2:$D$351,B87)</x:f>
        <x:v>0</x:v>
      </x:c>
      <x:c r="E87" s="25" t="n">
        <x:f>SUMIFS('Event Results'!$F$2:$F$351,'Event Results'!$A$2:$A$351,3,'Event Results'!$B$2:$B$351,"Tuner",'Event Results'!$D$2:$D$351,B87)</x:f>
        <x:v>0</x:v>
      </x:c>
      <x:c r="F87" s="25" t="n">
        <x:f>SUMIFS('Event Results'!$F$2:$F$351,'Event Results'!$A$2:$A$351,4,'Event Results'!$B$2:$B$351,"Tuner",'Event Results'!$D$2:$D$351,B87)</x:f>
        <x:v>0</x:v>
      </x:c>
      <x:c r="G87" s="25" t="n">
        <x:f>SUMIFS('Event Results'!$F$2:$F$351,'Event Results'!$A$2:$A$351,5,'Event Results'!$B$2:$B$351,"Tuner",'Event Results'!$D$2:$D$351,B87)</x:f>
        <x:v>0</x:v>
      </x:c>
      <x:c r="H87" s="25" t="n">
        <x:f>SUMIFS('Event Results'!$F$2:$F$351,'Event Results'!$A$2:$A$351,6,'Event Results'!$B$2:$B$351,"Tuner",'Event Results'!$D$2:$D$351,B87)</x:f>
        <x:v>0</x:v>
      </x:c>
      <x:c r="I87" s="25" t="n">
        <x:f>SUMIFS('Event Results'!$F$2:$F$351,'Event Results'!$A$2:$A$351,7,'Event Results'!$B$2:$B$351,"Tuner",'Event Results'!$D$2:$D$351,B87)</x:f>
        <x:v>9</x:v>
      </x:c>
      <x:c r="J87" s="25" t="n">
        <x:f>SUMIFS('Event Results'!$F$2:$F$351,'Event Results'!$A$2:$A$351,8,'Event Results'!$B$2:$B$351,"Tuner",'Event Results'!$D$2:$D$351,B87)</x:f>
        <x:v>0</x:v>
      </x:c>
      <x:c r="K87" s="31" t="n">
        <x:f>MIN(C87:J87)+SMALL(C87:J87,2)</x:f>
        <x:v>0</x:v>
      </x:c>
      <x:c r="L87" s="37" t="n">
        <x:f>SUM(C87:J87)-K87</x:f>
        <x:v>9</x:v>
      </x:c>
      <x:c r="M87" s="43" t="n">
        <x:f>SUMIFS('Event Results'!$F$2:$F$351,'Event Results'!$A$2:$A$351,9,'Event Results'!$B$2:$B$351,"Tuner",'Event Results'!$D$2:$D$351,B87)</x:f>
        <x:v>10.5</x:v>
      </x:c>
      <x:c r="N87" s="49" t="n">
        <x:f>L87+M87</x:f>
        <x:v>19.5</x:v>
      </x:c>
    </x:row>
    <x:row r="88">
      <x:c r="A88" s="25" t="n">
        <x:v>9</x:v>
      </x:c>
      <x:c r="B88" s="7" t="str">
        <x:v>Cody M</x:v>
      </x:c>
      <x:c r="C88" s="25" t="n">
        <x:f>SUMIFS('Event Results'!$F$2:$F$351,'Event Results'!$A$2:$A$351,1,'Event Results'!$B$2:$B$351,"Tuner",'Event Results'!$D$2:$D$351,B88)</x:f>
        <x:v>0</x:v>
      </x:c>
      <x:c r="D88" s="25" t="n">
        <x:f>SUMIFS('Event Results'!$F$2:$F$351,'Event Results'!$A$2:$A$351,2,'Event Results'!$B$2:$B$351,"Tuner",'Event Results'!$D$2:$D$351,B88)</x:f>
        <x:v>0</x:v>
      </x:c>
      <x:c r="E88" s="25" t="n">
        <x:f>SUMIFS('Event Results'!$F$2:$F$351,'Event Results'!$A$2:$A$351,3,'Event Results'!$B$2:$B$351,"Tuner",'Event Results'!$D$2:$D$351,B88)</x:f>
        <x:v>0</x:v>
      </x:c>
      <x:c r="F88" s="25" t="n">
        <x:f>SUMIFS('Event Results'!$F$2:$F$351,'Event Results'!$A$2:$A$351,4,'Event Results'!$B$2:$B$351,"Tuner",'Event Results'!$D$2:$D$351,B88)</x:f>
        <x:v>0</x:v>
      </x:c>
      <x:c r="G88" s="25" t="n">
        <x:f>SUMIFS('Event Results'!$F$2:$F$351,'Event Results'!$A$2:$A$351,5,'Event Results'!$B$2:$B$351,"Tuner",'Event Results'!$D$2:$D$351,B88)</x:f>
        <x:v>5</x:v>
      </x:c>
      <x:c r="H88" s="25" t="n">
        <x:f>SUMIFS('Event Results'!$F$2:$F$351,'Event Results'!$A$2:$A$351,6,'Event Results'!$B$2:$B$351,"Tuner",'Event Results'!$D$2:$D$351,B88)</x:f>
        <x:v>5</x:v>
      </x:c>
      <x:c r="I88" s="25" t="n">
        <x:f>SUMIFS('Event Results'!$F$2:$F$351,'Event Results'!$A$2:$A$351,7,'Event Results'!$B$2:$B$351,"Tuner",'Event Results'!$D$2:$D$351,B88)</x:f>
        <x:v>0</x:v>
      </x:c>
      <x:c r="J88" s="25" t="n">
        <x:f>SUMIFS('Event Results'!$F$2:$F$351,'Event Results'!$A$2:$A$351,8,'Event Results'!$B$2:$B$351,"Tuner",'Event Results'!$D$2:$D$351,B88)</x:f>
        <x:v>0</x:v>
      </x:c>
      <x:c r="K88" s="31" t="n">
        <x:f>MIN(C88:J88)+SMALL(C88:J88,2)</x:f>
        <x:v>0</x:v>
      </x:c>
      <x:c r="L88" s="37" t="n">
        <x:f>SUM(C88:J88)-K88</x:f>
        <x:v>10</x:v>
      </x:c>
      <x:c r="M88" s="43" t="n">
        <x:f>SUMIFS('Event Results'!$F$2:$F$351,'Event Results'!$A$2:$A$351,9,'Event Results'!$B$2:$B$351,"Tuner",'Event Results'!$D$2:$D$351,B88)</x:f>
        <x:v>1.5</x:v>
      </x:c>
      <x:c r="N88" s="49" t="n">
        <x:f>L88+M88</x:f>
        <x:v>11.5</x:v>
      </x:c>
    </x:row>
    <x:row r="89">
      <x:c r="A89" s="25" t="n">
        <x:v>10</x:v>
      </x:c>
      <x:c r="B89" s="7" t="str">
        <x:v>Jonah H</x:v>
      </x:c>
      <x:c r="C89" s="25" t="n">
        <x:f>SUMIFS('Event Results'!$F$2:$F$351,'Event Results'!$A$2:$A$351,1,'Event Results'!$B$2:$B$351,"Tuner",'Event Results'!$D$2:$D$351,B89)</x:f>
        <x:v>0</x:v>
      </x:c>
      <x:c r="D89" s="25" t="n">
        <x:f>SUMIFS('Event Results'!$F$2:$F$351,'Event Results'!$A$2:$A$351,2,'Event Results'!$B$2:$B$351,"Tuner",'Event Results'!$D$2:$D$351,B89)</x:f>
        <x:v>0</x:v>
      </x:c>
      <x:c r="E89" s="25" t="n">
        <x:f>SUMIFS('Event Results'!$F$2:$F$351,'Event Results'!$A$2:$A$351,3,'Event Results'!$B$2:$B$351,"Tuner",'Event Results'!$D$2:$D$351,B89)</x:f>
        <x:v>0</x:v>
      </x:c>
      <x:c r="F89" s="25" t="n">
        <x:f>SUMIFS('Event Results'!$F$2:$F$351,'Event Results'!$A$2:$A$351,4,'Event Results'!$B$2:$B$351,"Tuner",'Event Results'!$D$2:$D$351,B89)</x:f>
        <x:v>0</x:v>
      </x:c>
      <x:c r="G89" s="25" t="n">
        <x:f>SUMIFS('Event Results'!$F$2:$F$351,'Event Results'!$A$2:$A$351,5,'Event Results'!$B$2:$B$351,"Tuner",'Event Results'!$D$2:$D$351,B89)</x:f>
        <x:v>0</x:v>
      </x:c>
      <x:c r="H89" s="25" t="n">
        <x:f>SUMIFS('Event Results'!$F$2:$F$351,'Event Results'!$A$2:$A$351,6,'Event Results'!$B$2:$B$351,"Tuner",'Event Results'!$D$2:$D$351,B89)</x:f>
        <x:v>4</x:v>
      </x:c>
      <x:c r="I89" s="25" t="n">
        <x:f>SUMIFS('Event Results'!$F$2:$F$351,'Event Results'!$A$2:$A$351,7,'Event Results'!$B$2:$B$351,"Tuner",'Event Results'!$D$2:$D$351,B89)</x:f>
        <x:v>0</x:v>
      </x:c>
      <x:c r="J89" s="25" t="n">
        <x:f>SUMIFS('Event Results'!$F$2:$F$351,'Event Results'!$A$2:$A$351,8,'Event Results'!$B$2:$B$351,"Tuner",'Event Results'!$D$2:$D$351,B89)</x:f>
        <x:v>0</x:v>
      </x:c>
      <x:c r="K89" s="31" t="n">
        <x:f>MIN(C89:J89)+SMALL(C89:J89,2)</x:f>
        <x:v>0</x:v>
      </x:c>
      <x:c r="L89" s="37" t="n">
        <x:f>SUM(C89:J89)-K89</x:f>
        <x:v>4</x:v>
      </x:c>
      <x:c r="M89" s="43" t="n">
        <x:f>SUMIFS('Event Results'!$F$2:$F$351,'Event Results'!$A$2:$A$351,9,'Event Results'!$B$2:$B$351,"Tuner",'Event Results'!$D$2:$D$351,B89)</x:f>
        <x:v>6</x:v>
      </x:c>
      <x:c r="N89" s="49" t="n">
        <x:f>L89+M89</x:f>
        <x:v>10</x:v>
      </x:c>
    </x:row>
    <x:row r="90">
      <x:c r="A90" s="25" t="n">
        <x:v>11</x:v>
      </x:c>
      <x:c r="B90" s="7" t="str">
        <x:v>Mike L</x:v>
      </x:c>
      <x:c r="C90" s="25" t="n">
        <x:f>SUMIFS('Event Results'!$F$2:$F$351,'Event Results'!$A$2:$A$351,1,'Event Results'!$B$2:$B$351,"Tuner",'Event Results'!$D$2:$D$351,B90)</x:f>
        <x:v>0</x:v>
      </x:c>
      <x:c r="D90" s="25" t="n">
        <x:f>SUMIFS('Event Results'!$F$2:$F$351,'Event Results'!$A$2:$A$351,2,'Event Results'!$B$2:$B$351,"Tuner",'Event Results'!$D$2:$D$351,B90)</x:f>
        <x:v>0</x:v>
      </x:c>
      <x:c r="E90" s="25" t="n">
        <x:f>SUMIFS('Event Results'!$F$2:$F$351,'Event Results'!$A$2:$A$351,3,'Event Results'!$B$2:$B$351,"Tuner",'Event Results'!$D$2:$D$351,B90)</x:f>
        <x:v>2</x:v>
      </x:c>
      <x:c r="F90" s="25" t="n">
        <x:f>SUMIFS('Event Results'!$F$2:$F$351,'Event Results'!$A$2:$A$351,4,'Event Results'!$B$2:$B$351,"Tuner",'Event Results'!$D$2:$D$351,B90)</x:f>
        <x:v>2</x:v>
      </x:c>
      <x:c r="G90" s="25" t="n">
        <x:f>SUMIFS('Event Results'!$F$2:$F$351,'Event Results'!$A$2:$A$351,5,'Event Results'!$B$2:$B$351,"Tuner",'Event Results'!$D$2:$D$351,B90)</x:f>
        <x:v>0</x:v>
      </x:c>
      <x:c r="H90" s="25" t="n">
        <x:f>SUMIFS('Event Results'!$F$2:$F$351,'Event Results'!$A$2:$A$351,6,'Event Results'!$B$2:$B$351,"Tuner",'Event Results'!$D$2:$D$351,B90)</x:f>
        <x:v>0</x:v>
      </x:c>
      <x:c r="I90" s="25" t="n">
        <x:f>SUMIFS('Event Results'!$F$2:$F$351,'Event Results'!$A$2:$A$351,7,'Event Results'!$B$2:$B$351,"Tuner",'Event Results'!$D$2:$D$351,B90)</x:f>
        <x:v>6</x:v>
      </x:c>
      <x:c r="J90" s="25" t="n">
        <x:f>SUMIFS('Event Results'!$F$2:$F$351,'Event Results'!$A$2:$A$351,8,'Event Results'!$B$2:$B$351,"Tuner",'Event Results'!$D$2:$D$351,B90)</x:f>
        <x:v>0</x:v>
      </x:c>
      <x:c r="K90" s="31" t="n">
        <x:f>MIN(C90:J90)+SMALL(C90:J90,2)</x:f>
        <x:v>0</x:v>
      </x:c>
      <x:c r="L90" s="37" t="n">
        <x:f>SUM(C90:J90)-K90</x:f>
        <x:v>10</x:v>
      </x:c>
      <x:c r="M90" s="43" t="n">
        <x:f>SUMIFS('Event Results'!$F$2:$F$351,'Event Results'!$A$2:$A$351,9,'Event Results'!$B$2:$B$351,"Tuner",'Event Results'!$D$2:$D$351,B90)</x:f>
        <x:v>0</x:v>
      </x:c>
      <x:c r="N90" s="49" t="n">
        <x:f>L90+M90</x:f>
        <x:v>10</x:v>
      </x:c>
    </x:row>
    <x:row r="91">
      <x:c r="A91" s="25" t="n">
        <x:v>12</x:v>
      </x:c>
      <x:c r="B91" s="7" t="str">
        <x:v>Greg R</x:v>
      </x:c>
      <x:c r="C91" s="25" t="n">
        <x:f>SUMIFS('Event Results'!$F$2:$F$351,'Event Results'!$A$2:$A$351,1,'Event Results'!$B$2:$B$351,"Tuner",'Event Results'!$D$2:$D$351,B91)</x:f>
        <x:v>4</x:v>
      </x:c>
      <x:c r="D91" s="25" t="n">
        <x:f>SUMIFS('Event Results'!$F$2:$F$351,'Event Results'!$A$2:$A$351,2,'Event Results'!$B$2:$B$351,"Tuner",'Event Results'!$D$2:$D$351,B91)</x:f>
        <x:v>0</x:v>
      </x:c>
      <x:c r="E91" s="25" t="n">
        <x:f>SUMIFS('Event Results'!$F$2:$F$351,'Event Results'!$A$2:$A$351,3,'Event Results'!$B$2:$B$351,"Tuner",'Event Results'!$D$2:$D$351,B91)</x:f>
        <x:v>5</x:v>
      </x:c>
      <x:c r="F91" s="25" t="n">
        <x:f>SUMIFS('Event Results'!$F$2:$F$351,'Event Results'!$A$2:$A$351,4,'Event Results'!$B$2:$B$351,"Tuner",'Event Results'!$D$2:$D$351,B91)</x:f>
        <x:v>0</x:v>
      </x:c>
      <x:c r="G91" s="25" t="n">
        <x:f>SUMIFS('Event Results'!$F$2:$F$351,'Event Results'!$A$2:$A$351,5,'Event Results'!$B$2:$B$351,"Tuner",'Event Results'!$D$2:$D$351,B91)</x:f>
        <x:v>0</x:v>
      </x:c>
      <x:c r="H91" s="25" t="n">
        <x:f>SUMIFS('Event Results'!$F$2:$F$351,'Event Results'!$A$2:$A$351,6,'Event Results'!$B$2:$B$351,"Tuner",'Event Results'!$D$2:$D$351,B91)</x:f>
        <x:v>0</x:v>
      </x:c>
      <x:c r="I91" s="25" t="n">
        <x:f>SUMIFS('Event Results'!$F$2:$F$351,'Event Results'!$A$2:$A$351,7,'Event Results'!$B$2:$B$351,"Tuner",'Event Results'!$D$2:$D$351,B91)</x:f>
        <x:v>0</x:v>
      </x:c>
      <x:c r="J91" s="25" t="n">
        <x:f>SUMIFS('Event Results'!$F$2:$F$351,'Event Results'!$A$2:$A$351,8,'Event Results'!$B$2:$B$351,"Tuner",'Event Results'!$D$2:$D$351,B91)</x:f>
        <x:v>0</x:v>
      </x:c>
      <x:c r="K91" s="31" t="n">
        <x:f>MIN(C91:J91)+SMALL(C91:J91,2)</x:f>
        <x:v>0</x:v>
      </x:c>
      <x:c r="L91" s="37" t="n">
        <x:f>SUM(C91:J91)-K91</x:f>
        <x:v>9</x:v>
      </x:c>
      <x:c r="M91" s="43" t="n">
        <x:f>SUMIFS('Event Results'!$F$2:$F$351,'Event Results'!$A$2:$A$351,9,'Event Results'!$B$2:$B$351,"Tuner",'Event Results'!$D$2:$D$351,B91)</x:f>
        <x:v>0</x:v>
      </x:c>
      <x:c r="N91" s="49" t="n">
        <x:f>L91+M91</x:f>
        <x:v>9</x:v>
      </x:c>
    </x:row>
    <x:row r="92">
      <x:c r="A92" s="25" t="n">
        <x:v>13</x:v>
      </x:c>
      <x:c r="B92" s="7" t="str">
        <x:v>Chris E</x:v>
      </x:c>
      <x:c r="C92" s="25" t="n">
        <x:f>SUMIFS('Event Results'!$F$2:$F$351,'Event Results'!$A$2:$A$351,1,'Event Results'!$B$2:$B$351,"Tuner",'Event Results'!$D$2:$D$351,B92)</x:f>
        <x:v>5</x:v>
      </x:c>
      <x:c r="D92" s="25" t="n">
        <x:f>SUMIFS('Event Results'!$F$2:$F$351,'Event Results'!$A$2:$A$351,2,'Event Results'!$B$2:$B$351,"Tuner",'Event Results'!$D$2:$D$351,B92)</x:f>
        <x:v>0</x:v>
      </x:c>
      <x:c r="E92" s="25" t="n">
        <x:f>SUMIFS('Event Results'!$F$2:$F$351,'Event Results'!$A$2:$A$351,3,'Event Results'!$B$2:$B$351,"Tuner",'Event Results'!$D$2:$D$351,B92)</x:f>
        <x:v>3</x:v>
      </x:c>
      <x:c r="F92" s="25" t="n">
        <x:f>SUMIFS('Event Results'!$F$2:$F$351,'Event Results'!$A$2:$A$351,4,'Event Results'!$B$2:$B$351,"Tuner",'Event Results'!$D$2:$D$351,B92)</x:f>
        <x:v>0</x:v>
      </x:c>
      <x:c r="G92" s="25" t="n">
        <x:f>SUMIFS('Event Results'!$F$2:$F$351,'Event Results'!$A$2:$A$351,5,'Event Results'!$B$2:$B$351,"Tuner",'Event Results'!$D$2:$D$351,B92)</x:f>
        <x:v>0</x:v>
      </x:c>
      <x:c r="H92" s="25" t="n">
        <x:f>SUMIFS('Event Results'!$F$2:$F$351,'Event Results'!$A$2:$A$351,6,'Event Results'!$B$2:$B$351,"Tuner",'Event Results'!$D$2:$D$351,B92)</x:f>
        <x:v>0</x:v>
      </x:c>
      <x:c r="I92" s="25" t="n">
        <x:f>SUMIFS('Event Results'!$F$2:$F$351,'Event Results'!$A$2:$A$351,7,'Event Results'!$B$2:$B$351,"Tuner",'Event Results'!$D$2:$D$351,B92)</x:f>
        <x:v>0</x:v>
      </x:c>
      <x:c r="J92" s="25" t="n">
        <x:f>SUMIFS('Event Results'!$F$2:$F$351,'Event Results'!$A$2:$A$351,8,'Event Results'!$B$2:$B$351,"Tuner",'Event Results'!$D$2:$D$351,B92)</x:f>
        <x:v>0</x:v>
      </x:c>
      <x:c r="K92" s="31" t="n">
        <x:f>MIN(C92:J92)+SMALL(C92:J92,2)</x:f>
        <x:v>0</x:v>
      </x:c>
      <x:c r="L92" s="37" t="n">
        <x:f>SUM(C92:J92)-K92</x:f>
        <x:v>8</x:v>
      </x:c>
      <x:c r="M92" s="43" t="n">
        <x:f>SUMIFS('Event Results'!$F$2:$F$351,'Event Results'!$A$2:$A$351,9,'Event Results'!$B$2:$B$351,"Tuner",'Event Results'!$D$2:$D$351,B92)</x:f>
        <x:v>0</x:v>
      </x:c>
      <x:c r="N92" s="49" t="n">
        <x:f>L92+M92</x:f>
        <x:v>8</x:v>
      </x:c>
    </x:row>
    <x:row r="93">
      <x:c r="A93" s="25" t="n">
        <x:v>14</x:v>
      </x:c>
      <x:c r="B93" s="7" t="str">
        <x:v>Matthew F</x:v>
      </x:c>
      <x:c r="C93" s="25" t="n">
        <x:f>SUMIFS('Event Results'!$F$2:$F$351,'Event Results'!$A$2:$A$351,1,'Event Results'!$B$2:$B$351,"Tuner",'Event Results'!$D$2:$D$351,B93)</x:f>
        <x:v>0</x:v>
      </x:c>
      <x:c r="D93" s="25" t="n">
        <x:f>SUMIFS('Event Results'!$F$2:$F$351,'Event Results'!$A$2:$A$351,2,'Event Results'!$B$2:$B$351,"Tuner",'Event Results'!$D$2:$D$351,B93)</x:f>
        <x:v>0</x:v>
      </x:c>
      <x:c r="E93" s="25" t="n">
        <x:f>SUMIFS('Event Results'!$F$2:$F$351,'Event Results'!$A$2:$A$351,3,'Event Results'!$B$2:$B$351,"Tuner",'Event Results'!$D$2:$D$351,B93)</x:f>
        <x:v>8</x:v>
      </x:c>
      <x:c r="F93" s="25" t="n">
        <x:f>SUMIFS('Event Results'!$F$2:$F$351,'Event Results'!$A$2:$A$351,4,'Event Results'!$B$2:$B$351,"Tuner",'Event Results'!$D$2:$D$351,B93)</x:f>
        <x:v>0</x:v>
      </x:c>
      <x:c r="G93" s="25" t="n">
        <x:f>SUMIFS('Event Results'!$F$2:$F$351,'Event Results'!$A$2:$A$351,5,'Event Results'!$B$2:$B$351,"Tuner",'Event Results'!$D$2:$D$351,B93)</x:f>
        <x:v>0</x:v>
      </x:c>
      <x:c r="H93" s="25" t="n">
        <x:f>SUMIFS('Event Results'!$F$2:$F$351,'Event Results'!$A$2:$A$351,6,'Event Results'!$B$2:$B$351,"Tuner",'Event Results'!$D$2:$D$351,B93)</x:f>
        <x:v>0</x:v>
      </x:c>
      <x:c r="I93" s="25" t="n">
        <x:f>SUMIFS('Event Results'!$F$2:$F$351,'Event Results'!$A$2:$A$351,7,'Event Results'!$B$2:$B$351,"Tuner",'Event Results'!$D$2:$D$351,B93)</x:f>
        <x:v>0</x:v>
      </x:c>
      <x:c r="J93" s="25" t="n">
        <x:f>SUMIFS('Event Results'!$F$2:$F$351,'Event Results'!$A$2:$A$351,8,'Event Results'!$B$2:$B$351,"Tuner",'Event Results'!$D$2:$D$351,B93)</x:f>
        <x:v>0</x:v>
      </x:c>
      <x:c r="K93" s="31" t="n">
        <x:f>MIN(C93:J93)+SMALL(C93:J93,2)</x:f>
        <x:v>0</x:v>
      </x:c>
      <x:c r="L93" s="37" t="n">
        <x:f>SUM(C93:J93)-K93</x:f>
        <x:v>8</x:v>
      </x:c>
      <x:c r="M93" s="43" t="n">
        <x:f>SUMIFS('Event Results'!$F$2:$F$351,'Event Results'!$A$2:$A$351,9,'Event Results'!$B$2:$B$351,"Tuner",'Event Results'!$D$2:$D$351,B93)</x:f>
        <x:v>0</x:v>
      </x:c>
      <x:c r="N93" s="49" t="n">
        <x:f>L93+M93</x:f>
        <x:v>8</x:v>
      </x:c>
    </x:row>
    <x:row r="94">
      <x:c r="A94" s="25" t="n">
        <x:v>15</x:v>
      </x:c>
      <x:c r="B94" s="7" t="str">
        <x:v>Brent L</x:v>
      </x:c>
      <x:c r="C94" s="25" t="n">
        <x:f>SUMIFS('Event Results'!$F$2:$F$351,'Event Results'!$A$2:$A$351,1,'Event Results'!$B$2:$B$351,"Tuner",'Event Results'!$D$2:$D$351,B94)</x:f>
        <x:v>0</x:v>
      </x:c>
      <x:c r="D94" s="25" t="n">
        <x:f>SUMIFS('Event Results'!$F$2:$F$351,'Event Results'!$A$2:$A$351,2,'Event Results'!$B$2:$B$351,"Tuner",'Event Results'!$D$2:$D$351,B94)</x:f>
        <x:v>7</x:v>
      </x:c>
      <x:c r="E94" s="25" t="n">
        <x:f>SUMIFS('Event Results'!$F$2:$F$351,'Event Results'!$A$2:$A$351,3,'Event Results'!$B$2:$B$351,"Tuner",'Event Results'!$D$2:$D$351,B94)</x:f>
        <x:v>0</x:v>
      </x:c>
      <x:c r="F94" s="25" t="n">
        <x:f>SUMIFS('Event Results'!$F$2:$F$351,'Event Results'!$A$2:$A$351,4,'Event Results'!$B$2:$B$351,"Tuner",'Event Results'!$D$2:$D$351,B94)</x:f>
        <x:v>0</x:v>
      </x:c>
      <x:c r="G94" s="25" t="n">
        <x:f>SUMIFS('Event Results'!$F$2:$F$351,'Event Results'!$A$2:$A$351,5,'Event Results'!$B$2:$B$351,"Tuner",'Event Results'!$D$2:$D$351,B94)</x:f>
        <x:v>0</x:v>
      </x:c>
      <x:c r="H94" s="25" t="n">
        <x:f>SUMIFS('Event Results'!$F$2:$F$351,'Event Results'!$A$2:$A$351,6,'Event Results'!$B$2:$B$351,"Tuner",'Event Results'!$D$2:$D$351,B94)</x:f>
        <x:v>0</x:v>
      </x:c>
      <x:c r="I94" s="25" t="n">
        <x:f>SUMIFS('Event Results'!$F$2:$F$351,'Event Results'!$A$2:$A$351,7,'Event Results'!$B$2:$B$351,"Tuner",'Event Results'!$D$2:$D$351,B94)</x:f>
        <x:v>0</x:v>
      </x:c>
      <x:c r="J94" s="25" t="n">
        <x:f>SUMIFS('Event Results'!$F$2:$F$351,'Event Results'!$A$2:$A$351,8,'Event Results'!$B$2:$B$351,"Tuner",'Event Results'!$D$2:$D$351,B94)</x:f>
        <x:v>0</x:v>
      </x:c>
      <x:c r="K94" s="31" t="n">
        <x:f>MIN(C94:J94)+SMALL(C94:J94,2)</x:f>
        <x:v>0</x:v>
      </x:c>
      <x:c r="L94" s="37" t="n">
        <x:f>SUM(C94:J94)-K94</x:f>
        <x:v>7</x:v>
      </x:c>
      <x:c r="M94" s="43" t="n">
        <x:f>SUMIFS('Event Results'!$F$2:$F$351,'Event Results'!$A$2:$A$351,9,'Event Results'!$B$2:$B$351,"Tuner",'Event Results'!$D$2:$D$351,B94)</x:f>
        <x:v>0</x:v>
      </x:c>
      <x:c r="N94" s="49" t="n">
        <x:f>L94+M94</x:f>
        <x:v>7</x:v>
      </x:c>
    </x:row>
    <x:row r="95">
      <x:c r="A95" s="25" t="n">
        <x:v>16</x:v>
      </x:c>
      <x:c r="B95" s="7" t="str">
        <x:v>Mike S</x:v>
      </x:c>
      <x:c r="C95" s="25" t="n">
        <x:f>SUMIFS('Event Results'!$F$2:$F$351,'Event Results'!$A$2:$A$351,1,'Event Results'!$B$2:$B$351,"Tuner",'Event Results'!$D$2:$D$351,B95)</x:f>
        <x:v>0</x:v>
      </x:c>
      <x:c r="D95" s="25" t="n">
        <x:f>SUMIFS('Event Results'!$F$2:$F$351,'Event Results'!$A$2:$A$351,2,'Event Results'!$B$2:$B$351,"Tuner",'Event Results'!$D$2:$D$351,B95)</x:f>
        <x:v>0</x:v>
      </x:c>
      <x:c r="E95" s="25" t="n">
        <x:f>SUMIFS('Event Results'!$F$2:$F$351,'Event Results'!$A$2:$A$351,3,'Event Results'!$B$2:$B$351,"Tuner",'Event Results'!$D$2:$D$351,B95)</x:f>
        <x:v>0</x:v>
      </x:c>
      <x:c r="F95" s="25" t="n">
        <x:f>SUMIFS('Event Results'!$F$2:$F$351,'Event Results'!$A$2:$A$351,4,'Event Results'!$B$2:$B$351,"Tuner",'Event Results'!$D$2:$D$351,B95)</x:f>
        <x:v>0</x:v>
      </x:c>
      <x:c r="G95" s="25" t="n">
        <x:f>SUMIFS('Event Results'!$F$2:$F$351,'Event Results'!$A$2:$A$351,5,'Event Results'!$B$2:$B$351,"Tuner",'Event Results'!$D$2:$D$351,B95)</x:f>
        <x:v>0</x:v>
      </x:c>
      <x:c r="H95" s="25" t="n">
        <x:f>SUMIFS('Event Results'!$F$2:$F$351,'Event Results'!$A$2:$A$351,6,'Event Results'!$B$2:$B$351,"Tuner",'Event Results'!$D$2:$D$351,B95)</x:f>
        <x:v>3</x:v>
      </x:c>
      <x:c r="I95" s="25" t="n">
        <x:f>SUMIFS('Event Results'!$F$2:$F$351,'Event Results'!$A$2:$A$351,7,'Event Results'!$B$2:$B$351,"Tuner",'Event Results'!$D$2:$D$351,B95)</x:f>
        <x:v>0</x:v>
      </x:c>
      <x:c r="J95" s="25" t="n">
        <x:f>SUMIFS('Event Results'!$F$2:$F$351,'Event Results'!$A$2:$A$351,8,'Event Results'!$B$2:$B$351,"Tuner",'Event Results'!$D$2:$D$351,B95)</x:f>
        <x:v>4</x:v>
      </x:c>
      <x:c r="K95" s="31" t="n">
        <x:f>MIN(C95:J95)+SMALL(C95:J95,2)</x:f>
        <x:v>0</x:v>
      </x:c>
      <x:c r="L95" s="37" t="n">
        <x:f>SUM(C95:J95)-K95</x:f>
        <x:v>7</x:v>
      </x:c>
      <x:c r="M95" s="43" t="n">
        <x:f>SUMIFS('Event Results'!$F$2:$F$351,'Event Results'!$A$2:$A$351,9,'Event Results'!$B$2:$B$351,"Tuner",'Event Results'!$D$2:$D$351,B95)</x:f>
        <x:v>0</x:v>
      </x:c>
      <x:c r="N95" s="49" t="n">
        <x:f>L95+M95</x:f>
        <x:v>7</x:v>
      </x:c>
    </x:row>
    <x:row r="96">
      <x:c r="A96" s="25" t="n">
        <x:v>17</x:v>
      </x:c>
      <x:c r="B96" s="7" t="str">
        <x:v>Calvin R</x:v>
      </x:c>
      <x:c r="C96" s="25" t="n">
        <x:f>SUMIFS('Event Results'!$F$2:$F$351,'Event Results'!$A$2:$A$351,1,'Event Results'!$B$2:$B$351,"Tuner",'Event Results'!$D$2:$D$351,B96)</x:f>
        <x:v>0</x:v>
      </x:c>
      <x:c r="D96" s="25" t="n">
        <x:f>SUMIFS('Event Results'!$F$2:$F$351,'Event Results'!$A$2:$A$351,2,'Event Results'!$B$2:$B$351,"Tuner",'Event Results'!$D$2:$D$351,B96)</x:f>
        <x:v>0</x:v>
      </x:c>
      <x:c r="E96" s="25" t="n">
        <x:f>SUMIFS('Event Results'!$F$2:$F$351,'Event Results'!$A$2:$A$351,3,'Event Results'!$B$2:$B$351,"Tuner",'Event Results'!$D$2:$D$351,B96)</x:f>
        <x:v>6</x:v>
      </x:c>
      <x:c r="F96" s="25" t="n">
        <x:f>SUMIFS('Event Results'!$F$2:$F$351,'Event Results'!$A$2:$A$351,4,'Event Results'!$B$2:$B$351,"Tuner",'Event Results'!$D$2:$D$351,B96)</x:f>
        <x:v>0</x:v>
      </x:c>
      <x:c r="G96" s="25" t="n">
        <x:f>SUMIFS('Event Results'!$F$2:$F$351,'Event Results'!$A$2:$A$351,5,'Event Results'!$B$2:$B$351,"Tuner",'Event Results'!$D$2:$D$351,B96)</x:f>
        <x:v>0</x:v>
      </x:c>
      <x:c r="H96" s="25" t="n">
        <x:f>SUMIFS('Event Results'!$F$2:$F$351,'Event Results'!$A$2:$A$351,6,'Event Results'!$B$2:$B$351,"Tuner",'Event Results'!$D$2:$D$351,B96)</x:f>
        <x:v>0</x:v>
      </x:c>
      <x:c r="I96" s="25" t="n">
        <x:f>SUMIFS('Event Results'!$F$2:$F$351,'Event Results'!$A$2:$A$351,7,'Event Results'!$B$2:$B$351,"Tuner",'Event Results'!$D$2:$D$351,B96)</x:f>
        <x:v>0</x:v>
      </x:c>
      <x:c r="J96" s="25" t="n">
        <x:f>SUMIFS('Event Results'!$F$2:$F$351,'Event Results'!$A$2:$A$351,8,'Event Results'!$B$2:$B$351,"Tuner",'Event Results'!$D$2:$D$351,B96)</x:f>
        <x:v>0</x:v>
      </x:c>
      <x:c r="K96" s="31" t="n">
        <x:f>MIN(C96:J96)+SMALL(C96:J96,2)</x:f>
        <x:v>0</x:v>
      </x:c>
      <x:c r="L96" s="37" t="n">
        <x:f>SUM(C96:J96)-K96</x:f>
        <x:v>6</x:v>
      </x:c>
      <x:c r="M96" s="43" t="n">
        <x:f>SUMIFS('Event Results'!$F$2:$F$351,'Event Results'!$A$2:$A$351,9,'Event Results'!$B$2:$B$351,"Tuner",'Event Results'!$D$2:$D$351,B96)</x:f>
        <x:v>0</x:v>
      </x:c>
      <x:c r="N96" s="49" t="n">
        <x:f>L96+M96</x:f>
        <x:v>6</x:v>
      </x:c>
    </x:row>
    <x:row r="97">
      <x:c r="A97" s="25" t="n">
        <x:v>18</x:v>
      </x:c>
      <x:c r="B97" s="7" t="str">
        <x:v>Jeff H</x:v>
      </x:c>
      <x:c r="C97" s="25" t="n">
        <x:f>SUMIFS('Event Results'!$F$2:$F$351,'Event Results'!$A$2:$A$351,1,'Event Results'!$B$2:$B$351,"Tuner",'Event Results'!$D$2:$D$351,B97)</x:f>
        <x:v>0</x:v>
      </x:c>
      <x:c r="D97" s="25" t="n">
        <x:f>SUMIFS('Event Results'!$F$2:$F$351,'Event Results'!$A$2:$A$351,2,'Event Results'!$B$2:$B$351,"Tuner",'Event Results'!$D$2:$D$351,B97)</x:f>
        <x:v>0</x:v>
      </x:c>
      <x:c r="E97" s="25" t="n">
        <x:f>SUMIFS('Event Results'!$F$2:$F$351,'Event Results'!$A$2:$A$351,3,'Event Results'!$B$2:$B$351,"Tuner",'Event Results'!$D$2:$D$351,B97)</x:f>
        <x:v>0</x:v>
      </x:c>
      <x:c r="F97" s="25" t="n">
        <x:f>SUMIFS('Event Results'!$F$2:$F$351,'Event Results'!$A$2:$A$351,4,'Event Results'!$B$2:$B$351,"Tuner",'Event Results'!$D$2:$D$351,B97)</x:f>
        <x:v>0</x:v>
      </x:c>
      <x:c r="G97" s="25" t="n">
        <x:f>SUMIFS('Event Results'!$F$2:$F$351,'Event Results'!$A$2:$A$351,5,'Event Results'!$B$2:$B$351,"Tuner",'Event Results'!$D$2:$D$351,B97)</x:f>
        <x:v>0</x:v>
      </x:c>
      <x:c r="H97" s="25" t="n">
        <x:f>SUMIFS('Event Results'!$F$2:$F$351,'Event Results'!$A$2:$A$351,6,'Event Results'!$B$2:$B$351,"Tuner",'Event Results'!$D$2:$D$351,B97)</x:f>
        <x:v>0</x:v>
      </x:c>
      <x:c r="I97" s="25" t="n">
        <x:f>SUMIFS('Event Results'!$F$2:$F$351,'Event Results'!$A$2:$A$351,7,'Event Results'!$B$2:$B$351,"Tuner",'Event Results'!$D$2:$D$351,B97)</x:f>
        <x:v>0</x:v>
      </x:c>
      <x:c r="J97" s="25" t="n">
        <x:f>SUMIFS('Event Results'!$F$2:$F$351,'Event Results'!$A$2:$A$351,8,'Event Results'!$B$2:$B$351,"Tuner",'Event Results'!$D$2:$D$351,B97)</x:f>
        <x:v>6</x:v>
      </x:c>
      <x:c r="K97" s="31" t="n">
        <x:f>MIN(C97:J97)+SMALL(C97:J97,2)</x:f>
        <x:v>0</x:v>
      </x:c>
      <x:c r="L97" s="37" t="n">
        <x:f>SUM(C97:J97)-K97</x:f>
        <x:v>6</x:v>
      </x:c>
      <x:c r="M97" s="43" t="n">
        <x:f>SUMIFS('Event Results'!$F$2:$F$351,'Event Results'!$A$2:$A$351,9,'Event Results'!$B$2:$B$351,"Tuner",'Event Results'!$D$2:$D$351,B97)</x:f>
        <x:v>0</x:v>
      </x:c>
      <x:c r="N97" s="49" t="n">
        <x:f>L97+M97</x:f>
        <x:v>6</x:v>
      </x:c>
    </x:row>
    <x:row r="98">
      <x:c r="A98" s="25" t="n">
        <x:v>19</x:v>
      </x:c>
      <x:c r="B98" s="7" t="str">
        <x:v>Jordan D</x:v>
      </x:c>
      <x:c r="C98" s="25" t="n">
        <x:f>SUMIFS('Event Results'!$F$2:$F$351,'Event Results'!$A$2:$A$351,1,'Event Results'!$B$2:$B$351,"Tuner",'Event Results'!$D$2:$D$351,B98)</x:f>
        <x:v>2</x:v>
      </x:c>
      <x:c r="D98" s="25" t="n">
        <x:f>SUMIFS('Event Results'!$F$2:$F$351,'Event Results'!$A$2:$A$351,2,'Event Results'!$B$2:$B$351,"Tuner",'Event Results'!$D$2:$D$351,B98)</x:f>
        <x:v>0</x:v>
      </x:c>
      <x:c r="E98" s="25" t="n">
        <x:f>SUMIFS('Event Results'!$F$2:$F$351,'Event Results'!$A$2:$A$351,3,'Event Results'!$B$2:$B$351,"Tuner",'Event Results'!$D$2:$D$351,B98)</x:f>
        <x:v>4</x:v>
      </x:c>
      <x:c r="F98" s="25" t="n">
        <x:f>SUMIFS('Event Results'!$F$2:$F$351,'Event Results'!$A$2:$A$351,4,'Event Results'!$B$2:$B$351,"Tuner",'Event Results'!$D$2:$D$351,B98)</x:f>
        <x:v>0</x:v>
      </x:c>
      <x:c r="G98" s="25" t="n">
        <x:f>SUMIFS('Event Results'!$F$2:$F$351,'Event Results'!$A$2:$A$351,5,'Event Results'!$B$2:$B$351,"Tuner",'Event Results'!$D$2:$D$351,B98)</x:f>
        <x:v>0</x:v>
      </x:c>
      <x:c r="H98" s="25" t="n">
        <x:f>SUMIFS('Event Results'!$F$2:$F$351,'Event Results'!$A$2:$A$351,6,'Event Results'!$B$2:$B$351,"Tuner",'Event Results'!$D$2:$D$351,B98)</x:f>
        <x:v>0</x:v>
      </x:c>
      <x:c r="I98" s="25" t="n">
        <x:f>SUMIFS('Event Results'!$F$2:$F$351,'Event Results'!$A$2:$A$351,7,'Event Results'!$B$2:$B$351,"Tuner",'Event Results'!$D$2:$D$351,B98)</x:f>
        <x:v>0</x:v>
      </x:c>
      <x:c r="J98" s="25" t="n">
        <x:f>SUMIFS('Event Results'!$F$2:$F$351,'Event Results'!$A$2:$A$351,8,'Event Results'!$B$2:$B$351,"Tuner",'Event Results'!$D$2:$D$351,B98)</x:f>
        <x:v>0</x:v>
      </x:c>
      <x:c r="K98" s="31" t="n">
        <x:f>MIN(C98:J98)+SMALL(C98:J98,2)</x:f>
        <x:v>0</x:v>
      </x:c>
      <x:c r="L98" s="37" t="n">
        <x:f>SUM(C98:J98)-K98</x:f>
        <x:v>6</x:v>
      </x:c>
      <x:c r="M98" s="43" t="n">
        <x:f>SUMIFS('Event Results'!$F$2:$F$351,'Event Results'!$A$2:$A$351,9,'Event Results'!$B$2:$B$351,"Tuner",'Event Results'!$D$2:$D$351,B98)</x:f>
        <x:v>0</x:v>
      </x:c>
      <x:c r="N98" s="49" t="n">
        <x:f>L98+M98</x:f>
        <x:v>6</x:v>
      </x:c>
    </x:row>
    <x:row r="99">
      <x:c r="A99" s="25" t="n">
        <x:v>20</x:v>
      </x:c>
      <x:c r="B99" s="7" t="str">
        <x:v>Ugis G</x:v>
      </x:c>
      <x:c r="C99" s="25" t="n">
        <x:f>SUMIFS('Event Results'!$F$2:$F$351,'Event Results'!$A$2:$A$351,1,'Event Results'!$B$2:$B$351,"Tuner",'Event Results'!$D$2:$D$351,B99)</x:f>
        <x:v>0</x:v>
      </x:c>
      <x:c r="D99" s="25" t="n">
        <x:f>SUMIFS('Event Results'!$F$2:$F$351,'Event Results'!$A$2:$A$351,2,'Event Results'!$B$2:$B$351,"Tuner",'Event Results'!$D$2:$D$351,B99)</x:f>
        <x:v>6</x:v>
      </x:c>
      <x:c r="E99" s="25" t="n">
        <x:f>SUMIFS('Event Results'!$F$2:$F$351,'Event Results'!$A$2:$A$351,3,'Event Results'!$B$2:$B$351,"Tuner",'Event Results'!$D$2:$D$351,B99)</x:f>
        <x:v>0</x:v>
      </x:c>
      <x:c r="F99" s="25" t="n">
        <x:f>SUMIFS('Event Results'!$F$2:$F$351,'Event Results'!$A$2:$A$351,4,'Event Results'!$B$2:$B$351,"Tuner",'Event Results'!$D$2:$D$351,B99)</x:f>
        <x:v>0</x:v>
      </x:c>
      <x:c r="G99" s="25" t="n">
        <x:f>SUMIFS('Event Results'!$F$2:$F$351,'Event Results'!$A$2:$A$351,5,'Event Results'!$B$2:$B$351,"Tuner",'Event Results'!$D$2:$D$351,B99)</x:f>
        <x:v>0</x:v>
      </x:c>
      <x:c r="H99" s="25" t="n">
        <x:f>SUMIFS('Event Results'!$F$2:$F$351,'Event Results'!$A$2:$A$351,6,'Event Results'!$B$2:$B$351,"Tuner",'Event Results'!$D$2:$D$351,B99)</x:f>
        <x:v>0</x:v>
      </x:c>
      <x:c r="I99" s="25" t="n">
        <x:f>SUMIFS('Event Results'!$F$2:$F$351,'Event Results'!$A$2:$A$351,7,'Event Results'!$B$2:$B$351,"Tuner",'Event Results'!$D$2:$D$351,B99)</x:f>
        <x:v>0</x:v>
      </x:c>
      <x:c r="J99" s="25" t="n">
        <x:f>SUMIFS('Event Results'!$F$2:$F$351,'Event Results'!$A$2:$A$351,8,'Event Results'!$B$2:$B$351,"Tuner",'Event Results'!$D$2:$D$351,B99)</x:f>
        <x:v>0</x:v>
      </x:c>
      <x:c r="K99" s="31" t="n">
        <x:f>MIN(C99:J99)+SMALL(C99:J99,2)</x:f>
        <x:v>0</x:v>
      </x:c>
      <x:c r="L99" s="37" t="n">
        <x:f>SUM(C99:J99)-K99</x:f>
        <x:v>6</x:v>
      </x:c>
      <x:c r="M99" s="43" t="n">
        <x:f>SUMIFS('Event Results'!$F$2:$F$351,'Event Results'!$A$2:$A$351,9,'Event Results'!$B$2:$B$351,"Tuner",'Event Results'!$D$2:$D$351,B99)</x:f>
        <x:v>0</x:v>
      </x:c>
      <x:c r="N99" s="49" t="n">
        <x:f>L99+M99</x:f>
        <x:v>6</x:v>
      </x:c>
    </x:row>
    <x:row r="100">
      <x:c r="A100" s="25" t="n">
        <x:v>21</x:v>
      </x:c>
      <x:c r="B100" s="7" t="str">
        <x:v>Mitchell</x:v>
      </x:c>
      <x:c r="C100" s="25" t="n">
        <x:f>SUMIFS('Event Results'!$F$2:$F$351,'Event Results'!$A$2:$A$351,1,'Event Results'!$B$2:$B$351,"Tuner",'Event Results'!$D$2:$D$351,B100)</x:f>
        <x:v>0</x:v>
      </x:c>
      <x:c r="D100" s="25" t="n">
        <x:f>SUMIFS('Event Results'!$F$2:$F$351,'Event Results'!$A$2:$A$351,2,'Event Results'!$B$2:$B$351,"Tuner",'Event Results'!$D$2:$D$351,B100)</x:f>
        <x:v>0</x:v>
      </x:c>
      <x:c r="E100" s="25" t="n">
        <x:f>SUMIFS('Event Results'!$F$2:$F$351,'Event Results'!$A$2:$A$351,3,'Event Results'!$B$2:$B$351,"Tuner",'Event Results'!$D$2:$D$351,B100)</x:f>
        <x:v>0</x:v>
      </x:c>
      <x:c r="F100" s="25" t="n">
        <x:f>SUMIFS('Event Results'!$F$2:$F$351,'Event Results'!$A$2:$A$351,4,'Event Results'!$B$2:$B$351,"Tuner",'Event Results'!$D$2:$D$351,B100)</x:f>
        <x:v>0</x:v>
      </x:c>
      <x:c r="G100" s="25" t="n">
        <x:f>SUMIFS('Event Results'!$F$2:$F$351,'Event Results'!$A$2:$A$351,5,'Event Results'!$B$2:$B$351,"Tuner",'Event Results'!$D$2:$D$351,B100)</x:f>
        <x:v>0</x:v>
      </x:c>
      <x:c r="H100" s="25" t="n">
        <x:f>SUMIFS('Event Results'!$F$2:$F$351,'Event Results'!$A$2:$A$351,6,'Event Results'!$B$2:$B$351,"Tuner",'Event Results'!$D$2:$D$351,B100)</x:f>
        <x:v>0</x:v>
      </x:c>
      <x:c r="I100" s="25" t="n">
        <x:f>SUMIFS('Event Results'!$F$2:$F$351,'Event Results'!$A$2:$A$351,7,'Event Results'!$B$2:$B$351,"Tuner",'Event Results'!$D$2:$D$351,B100)</x:f>
        <x:v>0</x:v>
      </x:c>
      <x:c r="J100" s="25" t="n">
        <x:f>SUMIFS('Event Results'!$F$2:$F$351,'Event Results'!$A$2:$A$351,8,'Event Results'!$B$2:$B$351,"Tuner",'Event Results'!$D$2:$D$351,B100)</x:f>
        <x:v>5</x:v>
      </x:c>
      <x:c r="K100" s="31" t="n">
        <x:f>MIN(C100:J100)+SMALL(C100:J100,2)</x:f>
        <x:v>0</x:v>
      </x:c>
      <x:c r="L100" s="37" t="n">
        <x:f>SUM(C100:J100)-K100</x:f>
        <x:v>5</x:v>
      </x:c>
      <x:c r="M100" s="43" t="n">
        <x:f>SUMIFS('Event Results'!$F$2:$F$351,'Event Results'!$A$2:$A$351,9,'Event Results'!$B$2:$B$351,"Tuner",'Event Results'!$D$2:$D$351,B100)</x:f>
        <x:v>0</x:v>
      </x:c>
      <x:c r="N100" s="49" t="n">
        <x:f>L100+M100</x:f>
        <x:v>5</x:v>
      </x:c>
    </x:row>
    <x:row r="101">
      <x:c r="A101" s="25" t="n">
        <x:v>22</x:v>
      </x:c>
      <x:c r="B101" s="7" t="str">
        <x:v>Ryan M</x:v>
      </x:c>
      <x:c r="C101" s="25" t="n">
        <x:f>SUMIFS('Event Results'!$F$2:$F$351,'Event Results'!$A$2:$A$351,1,'Event Results'!$B$2:$B$351,"Tuner",'Event Results'!$D$2:$D$351,B101)</x:f>
        <x:v>0</x:v>
      </x:c>
      <x:c r="D101" s="25" t="n">
        <x:f>SUMIFS('Event Results'!$F$2:$F$351,'Event Results'!$A$2:$A$351,2,'Event Results'!$B$2:$B$351,"Tuner",'Event Results'!$D$2:$D$351,B101)</x:f>
        <x:v>0</x:v>
      </x:c>
      <x:c r="E101" s="25" t="n">
        <x:f>SUMIFS('Event Results'!$F$2:$F$351,'Event Results'!$A$2:$A$351,3,'Event Results'!$B$2:$B$351,"Tuner",'Event Results'!$D$2:$D$351,B101)</x:f>
        <x:v>0</x:v>
      </x:c>
      <x:c r="F101" s="25" t="n">
        <x:f>SUMIFS('Event Results'!$F$2:$F$351,'Event Results'!$A$2:$A$351,4,'Event Results'!$B$2:$B$351,"Tuner",'Event Results'!$D$2:$D$351,B101)</x:f>
        <x:v>0</x:v>
      </x:c>
      <x:c r="G101" s="25" t="n">
        <x:f>SUMIFS('Event Results'!$F$2:$F$351,'Event Results'!$A$2:$A$351,5,'Event Results'!$B$2:$B$351,"Tuner",'Event Results'!$D$2:$D$351,B101)</x:f>
        <x:v>0</x:v>
      </x:c>
      <x:c r="H101" s="25" t="n">
        <x:f>SUMIFS('Event Results'!$F$2:$F$351,'Event Results'!$A$2:$A$351,6,'Event Results'!$B$2:$B$351,"Tuner",'Event Results'!$D$2:$D$351,B101)</x:f>
        <x:v>0</x:v>
      </x:c>
      <x:c r="I101" s="25" t="n">
        <x:f>SUMIFS('Event Results'!$F$2:$F$351,'Event Results'!$A$2:$A$351,7,'Event Results'!$B$2:$B$351,"Tuner",'Event Results'!$D$2:$D$351,B101)</x:f>
        <x:v>5</x:v>
      </x:c>
      <x:c r="J101" s="25" t="n">
        <x:f>SUMIFS('Event Results'!$F$2:$F$351,'Event Results'!$A$2:$A$351,8,'Event Results'!$B$2:$B$351,"Tuner",'Event Results'!$D$2:$D$351,B101)</x:f>
        <x:v>0</x:v>
      </x:c>
      <x:c r="K101" s="31" t="n">
        <x:f>MIN(C101:J101)+SMALL(C101:J101,2)</x:f>
        <x:v>0</x:v>
      </x:c>
      <x:c r="L101" s="37" t="n">
        <x:f>SUM(C101:J101)-K101</x:f>
        <x:v>5</x:v>
      </x:c>
      <x:c r="M101" s="43" t="n">
        <x:f>SUMIFS('Event Results'!$F$2:$F$351,'Event Results'!$A$2:$A$351,9,'Event Results'!$B$2:$B$351,"Tuner",'Event Results'!$D$2:$D$351,B101)</x:f>
        <x:v>0</x:v>
      </x:c>
      <x:c r="N101" s="49" t="n">
        <x:f>L101+M101</x:f>
        <x:v>5</x:v>
      </x:c>
    </x:row>
    <x:row r="102">
      <x:c r="A102" s="25" t="n">
        <x:v>23</x:v>
      </x:c>
      <x:c r="B102" s="7" t="str">
        <x:v>Ty W</x:v>
      </x:c>
      <x:c r="C102" s="25" t="n">
        <x:f>SUMIFS('Event Results'!$F$2:$F$351,'Event Results'!$A$2:$A$351,1,'Event Results'!$B$2:$B$351,"Tuner",'Event Results'!$D$2:$D$351,B102)</x:f>
        <x:v>0</x:v>
      </x:c>
      <x:c r="D102" s="25" t="n">
        <x:f>SUMIFS('Event Results'!$F$2:$F$351,'Event Results'!$A$2:$A$351,2,'Event Results'!$B$2:$B$351,"Tuner",'Event Results'!$D$2:$D$351,B102)</x:f>
        <x:v>0</x:v>
      </x:c>
      <x:c r="E102" s="25" t="n">
        <x:f>SUMIFS('Event Results'!$F$2:$F$351,'Event Results'!$A$2:$A$351,3,'Event Results'!$B$2:$B$351,"Tuner",'Event Results'!$D$2:$D$351,B102)</x:f>
        <x:v>0</x:v>
      </x:c>
      <x:c r="F102" s="25" t="n">
        <x:f>SUMIFS('Event Results'!$F$2:$F$351,'Event Results'!$A$2:$A$351,4,'Event Results'!$B$2:$B$351,"Tuner",'Event Results'!$D$2:$D$351,B102)</x:f>
        <x:v>0</x:v>
      </x:c>
      <x:c r="G102" s="25" t="n">
        <x:f>SUMIFS('Event Results'!$F$2:$F$351,'Event Results'!$A$2:$A$351,5,'Event Results'!$B$2:$B$351,"Tuner",'Event Results'!$D$2:$D$351,B102)</x:f>
        <x:v>0</x:v>
      </x:c>
      <x:c r="H102" s="25" t="n">
        <x:f>SUMIFS('Event Results'!$F$2:$F$351,'Event Results'!$A$2:$A$351,6,'Event Results'!$B$2:$B$351,"Tuner",'Event Results'!$D$2:$D$351,B102)</x:f>
        <x:v>0</x:v>
      </x:c>
      <x:c r="I102" s="25" t="n">
        <x:f>SUMIFS('Event Results'!$F$2:$F$351,'Event Results'!$A$2:$A$351,7,'Event Results'!$B$2:$B$351,"Tuner",'Event Results'!$D$2:$D$351,B102)</x:f>
        <x:v>0</x:v>
      </x:c>
      <x:c r="J102" s="25" t="n">
        <x:f>SUMIFS('Event Results'!$F$2:$F$351,'Event Results'!$A$2:$A$351,8,'Event Results'!$B$2:$B$351,"Tuner",'Event Results'!$D$2:$D$351,B102)</x:f>
        <x:v>0</x:v>
      </x:c>
      <x:c r="K102" s="31" t="n">
        <x:f>MIN(C102:J102)+SMALL(C102:J102,2)</x:f>
        <x:v>0</x:v>
      </x:c>
      <x:c r="L102" s="37" t="n">
        <x:f>SUM(C102:J102)-K102</x:f>
        <x:v>0</x:v>
      </x:c>
      <x:c r="M102" s="43" t="n">
        <x:f>SUMIFS('Event Results'!$F$2:$F$351,'Event Results'!$A$2:$A$351,9,'Event Results'!$B$2:$B$351,"Tuner",'Event Results'!$D$2:$D$351,B102)</x:f>
        <x:v>4.5</x:v>
      </x:c>
      <x:c r="N102" s="49" t="n">
        <x:f>L102+M102</x:f>
        <x:v>4.5</x:v>
      </x:c>
    </x:row>
    <x:row r="103">
      <x:c r="A103" s="25" t="n">
        <x:v>24</x:v>
      </x:c>
      <x:c r="B103" s="7" t="str">
        <x:v>Dwayne L</x:v>
      </x:c>
      <x:c r="C103" s="25" t="n">
        <x:f>SUMIFS('Event Results'!$F$2:$F$351,'Event Results'!$A$2:$A$351,1,'Event Results'!$B$2:$B$351,"Tuner",'Event Results'!$D$2:$D$351,B103)</x:f>
        <x:v>0</x:v>
      </x:c>
      <x:c r="D103" s="25" t="n">
        <x:f>SUMIFS('Event Results'!$F$2:$F$351,'Event Results'!$A$2:$A$351,2,'Event Results'!$B$2:$B$351,"Tuner",'Event Results'!$D$2:$D$351,B103)</x:f>
        <x:v>0</x:v>
      </x:c>
      <x:c r="E103" s="25" t="n">
        <x:f>SUMIFS('Event Results'!$F$2:$F$351,'Event Results'!$A$2:$A$351,3,'Event Results'!$B$2:$B$351,"Tuner",'Event Results'!$D$2:$D$351,B103)</x:f>
        <x:v>0</x:v>
      </x:c>
      <x:c r="F103" s="25" t="n">
        <x:f>SUMIFS('Event Results'!$F$2:$F$351,'Event Results'!$A$2:$A$351,4,'Event Results'!$B$2:$B$351,"Tuner",'Event Results'!$D$2:$D$351,B103)</x:f>
        <x:v>3</x:v>
      </x:c>
      <x:c r="G103" s="25" t="n">
        <x:f>SUMIFS('Event Results'!$F$2:$F$351,'Event Results'!$A$2:$A$351,5,'Event Results'!$B$2:$B$351,"Tuner",'Event Results'!$D$2:$D$351,B103)</x:f>
        <x:v>0</x:v>
      </x:c>
      <x:c r="H103" s="25" t="n">
        <x:f>SUMIFS('Event Results'!$F$2:$F$351,'Event Results'!$A$2:$A$351,6,'Event Results'!$B$2:$B$351,"Tuner",'Event Results'!$D$2:$D$351,B103)</x:f>
        <x:v>0</x:v>
      </x:c>
      <x:c r="I103" s="25" t="n">
        <x:f>SUMIFS('Event Results'!$F$2:$F$351,'Event Results'!$A$2:$A$351,7,'Event Results'!$B$2:$B$351,"Tuner",'Event Results'!$D$2:$D$351,B103)</x:f>
        <x:v>0</x:v>
      </x:c>
      <x:c r="J103" s="25" t="n">
        <x:f>SUMIFS('Event Results'!$F$2:$F$351,'Event Results'!$A$2:$A$351,8,'Event Results'!$B$2:$B$351,"Tuner",'Event Results'!$D$2:$D$351,B103)</x:f>
        <x:v>0</x:v>
      </x:c>
      <x:c r="K103" s="31" t="n">
        <x:f>MIN(C103:J103)+SMALL(C103:J103,2)</x:f>
        <x:v>0</x:v>
      </x:c>
      <x:c r="L103" s="37" t="n">
        <x:f>SUM(C103:J103)-K103</x:f>
        <x:v>3</x:v>
      </x:c>
      <x:c r="M103" s="43" t="n">
        <x:f>SUMIFS('Event Results'!$F$2:$F$351,'Event Results'!$A$2:$A$351,9,'Event Results'!$B$2:$B$351,"Tuner",'Event Results'!$D$2:$D$351,B103)</x:f>
        <x:v>0</x:v>
      </x:c>
      <x:c r="N103" s="49" t="n">
        <x:f>L103+M103</x:f>
        <x:v>3</x:v>
      </x:c>
    </x:row>
    <x:row r="104">
      <x:c r="A104" s="25" t="n">
        <x:v>25</x:v>
      </x:c>
      <x:c r="B104" s="7" t="str">
        <x:v>Isa A</x:v>
      </x:c>
      <x:c r="C104" s="25" t="n">
        <x:f>SUMIFS('Event Results'!$F$2:$F$351,'Event Results'!$A$2:$A$351,1,'Event Results'!$B$2:$B$351,"Tuner",'Event Results'!$D$2:$D$351,B104)</x:f>
        <x:v>0</x:v>
      </x:c>
      <x:c r="D104" s="25" t="n">
        <x:f>SUMIFS('Event Results'!$F$2:$F$351,'Event Results'!$A$2:$A$351,2,'Event Results'!$B$2:$B$351,"Tuner",'Event Results'!$D$2:$D$351,B104)</x:f>
        <x:v>0</x:v>
      </x:c>
      <x:c r="E104" s="25" t="n">
        <x:f>SUMIFS('Event Results'!$F$2:$F$351,'Event Results'!$A$2:$A$351,3,'Event Results'!$B$2:$B$351,"Tuner",'Event Results'!$D$2:$D$351,B104)</x:f>
        <x:v>0</x:v>
      </x:c>
      <x:c r="F104" s="25" t="n">
        <x:f>SUMIFS('Event Results'!$F$2:$F$351,'Event Results'!$A$2:$A$351,4,'Event Results'!$B$2:$B$351,"Tuner",'Event Results'!$D$2:$D$351,B104)</x:f>
        <x:v>0</x:v>
      </x:c>
      <x:c r="G104" s="25" t="n">
        <x:f>SUMIFS('Event Results'!$F$2:$F$351,'Event Results'!$A$2:$A$351,5,'Event Results'!$B$2:$B$351,"Tuner",'Event Results'!$D$2:$D$351,B104)</x:f>
        <x:v>0</x:v>
      </x:c>
      <x:c r="H104" s="25" t="n">
        <x:f>SUMIFS('Event Results'!$F$2:$F$351,'Event Results'!$A$2:$A$351,6,'Event Results'!$B$2:$B$351,"Tuner",'Event Results'!$D$2:$D$351,B104)</x:f>
        <x:v>0</x:v>
      </x:c>
      <x:c r="I104" s="25" t="n">
        <x:f>SUMIFS('Event Results'!$F$2:$F$351,'Event Results'!$A$2:$A$351,7,'Event Results'!$B$2:$B$351,"Tuner",'Event Results'!$D$2:$D$351,B104)</x:f>
        <x:v>3</x:v>
      </x:c>
      <x:c r="J104" s="25" t="n">
        <x:f>SUMIFS('Event Results'!$F$2:$F$351,'Event Results'!$A$2:$A$351,8,'Event Results'!$B$2:$B$351,"Tuner",'Event Results'!$D$2:$D$351,B104)</x:f>
        <x:v>0</x:v>
      </x:c>
      <x:c r="K104" s="31" t="n">
        <x:f>MIN(C104:J104)+SMALL(C104:J104,2)</x:f>
        <x:v>0</x:v>
      </x:c>
      <x:c r="L104" s="37" t="n">
        <x:f>SUM(C104:J104)-K104</x:f>
        <x:v>3</x:v>
      </x:c>
      <x:c r="M104" s="43" t="n">
        <x:f>SUMIFS('Event Results'!$F$2:$F$351,'Event Results'!$A$2:$A$351,9,'Event Results'!$B$2:$B$351,"Tuner",'Event Results'!$D$2:$D$351,B104)</x:f>
        <x:v>0</x:v>
      </x:c>
      <x:c r="N104" s="49" t="n">
        <x:f>L104+M104</x:f>
        <x:v>3</x:v>
      </x:c>
    </x:row>
    <x:row r="105">
      <x:c r="A105" s="25" t="n">
        <x:v>26</x:v>
      </x:c>
      <x:c r="B105" s="7" t="str">
        <x:v>Martin C</x:v>
      </x:c>
      <x:c r="C105" s="25" t="n">
        <x:f>SUMIFS('Event Results'!$F$2:$F$351,'Event Results'!$A$2:$A$351,1,'Event Results'!$B$2:$B$351,"Tuner",'Event Results'!$D$2:$D$351,B105)</x:f>
        <x:v>3</x:v>
      </x:c>
      <x:c r="D105" s="25" t="n">
        <x:f>SUMIFS('Event Results'!$F$2:$F$351,'Event Results'!$A$2:$A$351,2,'Event Results'!$B$2:$B$351,"Tuner",'Event Results'!$D$2:$D$351,B105)</x:f>
        <x:v>0</x:v>
      </x:c>
      <x:c r="E105" s="25" t="n">
        <x:f>SUMIFS('Event Results'!$F$2:$F$351,'Event Results'!$A$2:$A$351,3,'Event Results'!$B$2:$B$351,"Tuner",'Event Results'!$D$2:$D$351,B105)</x:f>
        <x:v>0</x:v>
      </x:c>
      <x:c r="F105" s="25" t="n">
        <x:f>SUMIFS('Event Results'!$F$2:$F$351,'Event Results'!$A$2:$A$351,4,'Event Results'!$B$2:$B$351,"Tuner",'Event Results'!$D$2:$D$351,B105)</x:f>
        <x:v>0</x:v>
      </x:c>
      <x:c r="G105" s="25" t="n">
        <x:f>SUMIFS('Event Results'!$F$2:$F$351,'Event Results'!$A$2:$A$351,5,'Event Results'!$B$2:$B$351,"Tuner",'Event Results'!$D$2:$D$351,B105)</x:f>
        <x:v>0</x:v>
      </x:c>
      <x:c r="H105" s="25" t="n">
        <x:f>SUMIFS('Event Results'!$F$2:$F$351,'Event Results'!$A$2:$A$351,6,'Event Results'!$B$2:$B$351,"Tuner",'Event Results'!$D$2:$D$351,B105)</x:f>
        <x:v>0</x:v>
      </x:c>
      <x:c r="I105" s="25" t="n">
        <x:f>SUMIFS('Event Results'!$F$2:$F$351,'Event Results'!$A$2:$A$351,7,'Event Results'!$B$2:$B$351,"Tuner",'Event Results'!$D$2:$D$351,B105)</x:f>
        <x:v>0</x:v>
      </x:c>
      <x:c r="J105" s="25" t="n">
        <x:f>SUMIFS('Event Results'!$F$2:$F$351,'Event Results'!$A$2:$A$351,8,'Event Results'!$B$2:$B$351,"Tuner",'Event Results'!$D$2:$D$351,B105)</x:f>
        <x:v>0</x:v>
      </x:c>
      <x:c r="K105" s="31" t="n">
        <x:f>MIN(C105:J105)+SMALL(C105:J105,2)</x:f>
        <x:v>0</x:v>
      </x:c>
      <x:c r="L105" s="37" t="n">
        <x:f>SUM(C105:J105)-K105</x:f>
        <x:v>3</x:v>
      </x:c>
      <x:c r="M105" s="43" t="n">
        <x:f>SUMIFS('Event Results'!$F$2:$F$351,'Event Results'!$A$2:$A$351,9,'Event Results'!$B$2:$B$351,"Tuner",'Event Results'!$D$2:$D$351,B105)</x:f>
        <x:v>0</x:v>
      </x:c>
      <x:c r="N105" s="49" t="n">
        <x:f>L105+M105</x:f>
        <x:v>3</x:v>
      </x:c>
    </x:row>
    <x:row r="106">
      <x:c r="A106" s="25" t="n">
        <x:v>27</x:v>
      </x:c>
      <x:c r="B106" s="7" t="str">
        <x:v>Tian X</x:v>
      </x:c>
      <x:c r="C106" s="25" t="n">
        <x:f>SUMIFS('Event Results'!$F$2:$F$351,'Event Results'!$A$2:$A$351,1,'Event Results'!$B$2:$B$351,"Tuner",'Event Results'!$D$2:$D$351,B106)</x:f>
        <x:v>0</x:v>
      </x:c>
      <x:c r="D106" s="25" t="n">
        <x:f>SUMIFS('Event Results'!$F$2:$F$351,'Event Results'!$A$2:$A$351,2,'Event Results'!$B$2:$B$351,"Tuner",'Event Results'!$D$2:$D$351,B106)</x:f>
        <x:v>0</x:v>
      </x:c>
      <x:c r="E106" s="25" t="n">
        <x:f>SUMIFS('Event Results'!$F$2:$F$351,'Event Results'!$A$2:$A$351,3,'Event Results'!$B$2:$B$351,"Tuner",'Event Results'!$D$2:$D$351,B106)</x:f>
        <x:v>0</x:v>
      </x:c>
      <x:c r="F106" s="25" t="n">
        <x:f>SUMIFS('Event Results'!$F$2:$F$351,'Event Results'!$A$2:$A$351,4,'Event Results'!$B$2:$B$351,"Tuner",'Event Results'!$D$2:$D$351,B106)</x:f>
        <x:v>0</x:v>
      </x:c>
      <x:c r="G106" s="25" t="n">
        <x:f>SUMIFS('Event Results'!$F$2:$F$351,'Event Results'!$A$2:$A$351,5,'Event Results'!$B$2:$B$351,"Tuner",'Event Results'!$D$2:$D$351,B106)</x:f>
        <x:v>0</x:v>
      </x:c>
      <x:c r="H106" s="25" t="n">
        <x:f>SUMIFS('Event Results'!$F$2:$F$351,'Event Results'!$A$2:$A$351,6,'Event Results'!$B$2:$B$351,"Tuner",'Event Results'!$D$2:$D$351,B106)</x:f>
        <x:v>0</x:v>
      </x:c>
      <x:c r="I106" s="25" t="n">
        <x:f>SUMIFS('Event Results'!$F$2:$F$351,'Event Results'!$A$2:$A$351,7,'Event Results'!$B$2:$B$351,"Tuner",'Event Results'!$D$2:$D$351,B106)</x:f>
        <x:v>0</x:v>
      </x:c>
      <x:c r="J106" s="25" t="n">
        <x:f>SUMIFS('Event Results'!$F$2:$F$351,'Event Results'!$A$2:$A$351,8,'Event Results'!$B$2:$B$351,"Tuner",'Event Results'!$D$2:$D$351,B106)</x:f>
        <x:v>0</x:v>
      </x:c>
      <x:c r="K106" s="31" t="n">
        <x:f>MIN(C106:J106)+SMALL(C106:J106,2)</x:f>
        <x:v>0</x:v>
      </x:c>
      <x:c r="L106" s="37" t="n">
        <x:f>SUM(C106:J106)-K106</x:f>
        <x:v>0</x:v>
      </x:c>
      <x:c r="M106" s="43" t="n">
        <x:f>SUMIFS('Event Results'!$F$2:$F$351,'Event Results'!$A$2:$A$351,9,'Event Results'!$B$2:$B$351,"Tuner",'Event Results'!$D$2:$D$351,B106)</x:f>
        <x:v>3</x:v>
      </x:c>
      <x:c r="N106" s="49" t="n">
        <x:f>L106+M106</x:f>
        <x:v>3</x:v>
      </x:c>
    </x:row>
    <x:row r="107">
      <x:c r="A107" s="25" t="n">
        <x:v>28</x:v>
      </x:c>
      <x:c r="B107" s="7" t="str">
        <x:v>Luis P</x:v>
      </x:c>
      <x:c r="C107" s="25" t="n">
        <x:f>SUMIFS('Event Results'!$F$2:$F$351,'Event Results'!$A$2:$A$351,1,'Event Results'!$B$2:$B$351,"Tuner",'Event Results'!$D$2:$D$351,B107)</x:f>
        <x:v>0</x:v>
      </x:c>
      <x:c r="D107" s="25" t="n">
        <x:f>SUMIFS('Event Results'!$F$2:$F$351,'Event Results'!$A$2:$A$351,2,'Event Results'!$B$2:$B$351,"Tuner",'Event Results'!$D$2:$D$351,B107)</x:f>
        <x:v>0</x:v>
      </x:c>
      <x:c r="E107" s="25" t="n">
        <x:f>SUMIFS('Event Results'!$F$2:$F$351,'Event Results'!$A$2:$A$351,3,'Event Results'!$B$2:$B$351,"Tuner",'Event Results'!$D$2:$D$351,B107)</x:f>
        <x:v>0</x:v>
      </x:c>
      <x:c r="F107" s="25" t="n">
        <x:f>SUMIFS('Event Results'!$F$2:$F$351,'Event Results'!$A$2:$A$351,4,'Event Results'!$B$2:$B$351,"Tuner",'Event Results'!$D$2:$D$351,B107)</x:f>
        <x:v>0</x:v>
      </x:c>
      <x:c r="G107" s="25" t="n">
        <x:f>SUMIFS('Event Results'!$F$2:$F$351,'Event Results'!$A$2:$A$351,5,'Event Results'!$B$2:$B$351,"Tuner",'Event Results'!$D$2:$D$351,B107)</x:f>
        <x:v>0</x:v>
      </x:c>
      <x:c r="H107" s="25" t="n">
        <x:f>SUMIFS('Event Results'!$F$2:$F$351,'Event Results'!$A$2:$A$351,6,'Event Results'!$B$2:$B$351,"Tuner",'Event Results'!$D$2:$D$351,B107)</x:f>
        <x:v>2</x:v>
      </x:c>
      <x:c r="I107" s="25" t="n">
        <x:f>SUMIFS('Event Results'!$F$2:$F$351,'Event Results'!$A$2:$A$351,7,'Event Results'!$B$2:$B$351,"Tuner",'Event Results'!$D$2:$D$351,B107)</x:f>
        <x:v>0</x:v>
      </x:c>
      <x:c r="J107" s="25" t="n">
        <x:f>SUMIFS('Event Results'!$F$2:$F$351,'Event Results'!$A$2:$A$351,8,'Event Results'!$B$2:$B$351,"Tuner",'Event Results'!$D$2:$D$351,B107)</x:f>
        <x:v>0</x:v>
      </x:c>
      <x:c r="K107" s="31" t="n">
        <x:f>MIN(C107:J107)+SMALL(C107:J107,2)</x:f>
        <x:v>0</x:v>
      </x:c>
      <x:c r="L107" s="37" t="n">
        <x:f>SUM(C107:J107)-K107</x:f>
        <x:v>2</x:v>
      </x:c>
      <x:c r="M107" s="43" t="n">
        <x:f>SUMIFS('Event Results'!$F$2:$F$351,'Event Results'!$A$2:$A$351,9,'Event Results'!$B$2:$B$351,"Tuner",'Event Results'!$D$2:$D$351,B107)</x:f>
        <x:v>0</x:v>
      </x:c>
      <x:c r="N107" s="49" t="n">
        <x:f>L107+M107</x:f>
        <x:v>2</x:v>
      </x:c>
    </x:row>
    <x:row r="108">
      <x:c r="A108" s="25" t="n">
        <x:v>29</x:v>
      </x:c>
      <x:c r="B108" s="7" t="str">
        <x:v>Unaiz B</x:v>
      </x:c>
      <x:c r="C108" s="25" t="n">
        <x:f>SUMIFS('Event Results'!$F$2:$F$351,'Event Results'!$A$2:$A$351,1,'Event Results'!$B$2:$B$351,"Tuner",'Event Results'!$D$2:$D$351,B108)</x:f>
        <x:v>1</x:v>
      </x:c>
      <x:c r="D108" s="25" t="n">
        <x:f>SUMIFS('Event Results'!$F$2:$F$351,'Event Results'!$A$2:$A$351,2,'Event Results'!$B$2:$B$351,"Tuner",'Event Results'!$D$2:$D$351,B108)</x:f>
        <x:v>0</x:v>
      </x:c>
      <x:c r="E108" s="25" t="n">
        <x:f>SUMIFS('Event Results'!$F$2:$F$351,'Event Results'!$A$2:$A$351,3,'Event Results'!$B$2:$B$351,"Tuner",'Event Results'!$D$2:$D$351,B108)</x:f>
        <x:v>0</x:v>
      </x:c>
      <x:c r="F108" s="25" t="n">
        <x:f>SUMIFS('Event Results'!$F$2:$F$351,'Event Results'!$A$2:$A$351,4,'Event Results'!$B$2:$B$351,"Tuner",'Event Results'!$D$2:$D$351,B108)</x:f>
        <x:v>0</x:v>
      </x:c>
      <x:c r="G108" s="25" t="n">
        <x:f>SUMIFS('Event Results'!$F$2:$F$351,'Event Results'!$A$2:$A$351,5,'Event Results'!$B$2:$B$351,"Tuner",'Event Results'!$D$2:$D$351,B108)</x:f>
        <x:v>0</x:v>
      </x:c>
      <x:c r="H108" s="25" t="n">
        <x:f>SUMIFS('Event Results'!$F$2:$F$351,'Event Results'!$A$2:$A$351,6,'Event Results'!$B$2:$B$351,"Tuner",'Event Results'!$D$2:$D$351,B108)</x:f>
        <x:v>0</x:v>
      </x:c>
      <x:c r="I108" s="25" t="n">
        <x:f>SUMIFS('Event Results'!$F$2:$F$351,'Event Results'!$A$2:$A$351,7,'Event Results'!$B$2:$B$351,"Tuner",'Event Results'!$D$2:$D$351,B108)</x:f>
        <x:v>0</x:v>
      </x:c>
      <x:c r="J108" s="25" t="n">
        <x:f>SUMIFS('Event Results'!$F$2:$F$351,'Event Results'!$A$2:$A$351,8,'Event Results'!$B$2:$B$351,"Tuner",'Event Results'!$D$2:$D$351,B108)</x:f>
        <x:v>0</x:v>
      </x:c>
      <x:c r="K108" s="31" t="n">
        <x:f>MIN(C108:J108)+SMALL(C108:J108,2)</x:f>
        <x:v>0</x:v>
      </x:c>
      <x:c r="L108" s="37" t="n">
        <x:f>SUM(C108:J108)-K108</x:f>
        <x:v>1</x:v>
      </x:c>
      <x:c r="M108" s="43" t="n">
        <x:f>SUMIFS('Event Results'!$F$2:$F$351,'Event Results'!$A$2:$A$351,9,'Event Results'!$B$2:$B$351,"Tuner",'Event Results'!$D$2:$D$351,B108)</x:f>
        <x:v>0</x:v>
      </x:c>
      <x:c r="N108" s="49" t="n">
        <x:f>L108+M108</x:f>
        <x:v>1</x:v>
      </x:c>
    </x:row>
    <x:row r="109">
      <x:c r="A109" s="25" t="n">
        <x:v>30</x:v>
      </x:c>
      <x:c r="B109" s="7" t="str">
        <x:v>Matthew C</x:v>
      </x:c>
      <x:c r="C109" s="25" t="n">
        <x:f>SUMIFS('Event Results'!$F$2:$F$351,'Event Results'!$A$2:$A$351,1,'Event Results'!$B$2:$B$351,"Tuner",'Event Results'!$D$2:$D$351,B109)</x:f>
        <x:v>0</x:v>
      </x:c>
      <x:c r="D109" s="25" t="n">
        <x:f>SUMIFS('Event Results'!$F$2:$F$351,'Event Results'!$A$2:$A$351,2,'Event Results'!$B$2:$B$351,"Tuner",'Event Results'!$D$2:$D$351,B109)</x:f>
        <x:v>0</x:v>
      </x:c>
      <x:c r="E109" s="25" t="n">
        <x:f>SUMIFS('Event Results'!$F$2:$F$351,'Event Results'!$A$2:$A$351,3,'Event Results'!$B$2:$B$351,"Tuner",'Event Results'!$D$2:$D$351,B109)</x:f>
        <x:v>0</x:v>
      </x:c>
      <x:c r="F109" s="25" t="n">
        <x:f>SUMIFS('Event Results'!$F$2:$F$351,'Event Results'!$A$2:$A$351,4,'Event Results'!$B$2:$B$351,"Tuner",'Event Results'!$D$2:$D$351,B109)</x:f>
        <x:v>0</x:v>
      </x:c>
      <x:c r="G109" s="25" t="n">
        <x:f>SUMIFS('Event Results'!$F$2:$F$351,'Event Results'!$A$2:$A$351,5,'Event Results'!$B$2:$B$351,"Tuner",'Event Results'!$D$2:$D$351,B109)</x:f>
        <x:v>0</x:v>
      </x:c>
      <x:c r="H109" s="25" t="n">
        <x:f>SUMIFS('Event Results'!$F$2:$F$351,'Event Results'!$A$2:$A$351,6,'Event Results'!$B$2:$B$351,"Tuner",'Event Results'!$D$2:$D$351,B109)</x:f>
        <x:v>0</x:v>
      </x:c>
      <x:c r="I109" s="25" t="n">
        <x:f>SUMIFS('Event Results'!$F$2:$F$351,'Event Results'!$A$2:$A$351,7,'Event Results'!$B$2:$B$351,"Tuner",'Event Results'!$D$2:$D$351,B109)</x:f>
        <x:v>0</x:v>
      </x:c>
      <x:c r="J109" s="25" t="n">
        <x:f>SUMIFS('Event Results'!$F$2:$F$351,'Event Results'!$A$2:$A$351,8,'Event Results'!$B$2:$B$351,"Tuner",'Event Results'!$D$2:$D$351,B109)</x:f>
        <x:v>0</x:v>
      </x:c>
      <x:c r="K109" s="31" t="n">
        <x:f>MIN(C109:J109)+SMALL(C109:J109,2)</x:f>
        <x:v>0</x:v>
      </x:c>
      <x:c r="L109" s="37" t="n">
        <x:f>SUM(C109:J109)-K109</x:f>
        <x:v>0</x:v>
      </x:c>
      <x:c r="M109" s="43" t="n">
        <x:f>SUMIFS('Event Results'!$F$2:$F$351,'Event Results'!$A$2:$A$351,9,'Event Results'!$B$2:$B$351,"Tuner",'Event Results'!$D$2:$D$351,B109)</x:f>
        <x:v>0</x:v>
      </x:c>
      <x:c r="N109" s="49" t="n">
        <x:f>L109+M109</x:f>
        <x:v>0</x:v>
      </x:c>
    </x:row>
    <x:row r="110">
      <x:c r="A110" s="25" t="n">
        <x:v>31</x:v>
      </x:c>
      <x:c r="B110" s="7" t="str">
        <x:v>Tim R</x:v>
      </x:c>
      <x:c r="C110" s="25" t="n">
        <x:f>SUMIFS('Event Results'!$F$2:$F$351,'Event Results'!$A$2:$A$351,1,'Event Results'!$B$2:$B$351,"Tuner",'Event Results'!$D$2:$D$351,B110)</x:f>
        <x:v>0</x:v>
      </x:c>
      <x:c r="D110" s="25" t="n">
        <x:f>SUMIFS('Event Results'!$F$2:$F$351,'Event Results'!$A$2:$A$351,2,'Event Results'!$B$2:$B$351,"Tuner",'Event Results'!$D$2:$D$351,B110)</x:f>
        <x:v>0</x:v>
      </x:c>
      <x:c r="E110" s="25" t="n">
        <x:f>SUMIFS('Event Results'!$F$2:$F$351,'Event Results'!$A$2:$A$351,3,'Event Results'!$B$2:$B$351,"Tuner",'Event Results'!$D$2:$D$351,B110)</x:f>
        <x:v>0</x:v>
      </x:c>
      <x:c r="F110" s="25" t="n">
        <x:f>SUMIFS('Event Results'!$F$2:$F$351,'Event Results'!$A$2:$A$351,4,'Event Results'!$B$2:$B$351,"Tuner",'Event Results'!$D$2:$D$351,B110)</x:f>
        <x:v>0</x:v>
      </x:c>
      <x:c r="G110" s="25" t="n">
        <x:f>SUMIFS('Event Results'!$F$2:$F$351,'Event Results'!$A$2:$A$351,5,'Event Results'!$B$2:$B$351,"Tuner",'Event Results'!$D$2:$D$351,B110)</x:f>
        <x:v>0</x:v>
      </x:c>
      <x:c r="H110" s="25" t="n">
        <x:f>SUMIFS('Event Results'!$F$2:$F$351,'Event Results'!$A$2:$A$351,6,'Event Results'!$B$2:$B$351,"Tuner",'Event Results'!$D$2:$D$351,B110)</x:f>
        <x:v>0</x:v>
      </x:c>
      <x:c r="I110" s="25" t="n">
        <x:f>SUMIFS('Event Results'!$F$2:$F$351,'Event Results'!$A$2:$A$351,7,'Event Results'!$B$2:$B$351,"Tuner",'Event Results'!$D$2:$D$351,B110)</x:f>
        <x:v>0</x:v>
      </x:c>
      <x:c r="J110" s="25" t="n">
        <x:f>SUMIFS('Event Results'!$F$2:$F$351,'Event Results'!$A$2:$A$351,8,'Event Results'!$B$2:$B$351,"Tuner",'Event Results'!$D$2:$D$351,B110)</x:f>
        <x:v>0</x:v>
      </x:c>
      <x:c r="K110" s="31" t="n">
        <x:f>MIN(C110:J110)+SMALL(C110:J110,2)</x:f>
        <x:v>0</x:v>
      </x:c>
      <x:c r="L110" s="37" t="n">
        <x:f>SUM(C110:J110)-K110</x:f>
        <x:v>0</x:v>
      </x:c>
      <x:c r="M110" s="43" t="n">
        <x:f>SUMIFS('Event Results'!$F$2:$F$351,'Event Results'!$A$2:$A$351,9,'Event Results'!$B$2:$B$351,"Tuner",'Event Results'!$D$2:$D$351,B110)</x:f>
        <x:v>0</x:v>
      </x:c>
      <x:c r="N110" s="49" t="n">
        <x:f>L110+M110</x:f>
        <x:v>0</x:v>
      </x:c>
    </x:row>
    <x:row r="111">
      <x:c r="A111" s="26" t="n">
        <x:v>32</x:v>
      </x:c>
      <x:c r="B111" s="8" t="str">
        <x:v>Wade K</x:v>
      </x:c>
      <x:c r="C111" s="26" t="n">
        <x:f>SUMIFS('Event Results'!$F$2:$F$351,'Event Results'!$A$2:$A$351,1,'Event Results'!$B$2:$B$351,"Tuner",'Event Results'!$D$2:$D$351,B111)</x:f>
        <x:v>0</x:v>
      </x:c>
      <x:c r="D111" s="26" t="n">
        <x:f>SUMIFS('Event Results'!$F$2:$F$351,'Event Results'!$A$2:$A$351,2,'Event Results'!$B$2:$B$351,"Tuner",'Event Results'!$D$2:$D$351,B111)</x:f>
        <x:v>0</x:v>
      </x:c>
      <x:c r="E111" s="26" t="n">
        <x:f>SUMIFS('Event Results'!$F$2:$F$351,'Event Results'!$A$2:$A$351,3,'Event Results'!$B$2:$B$351,"Tuner",'Event Results'!$D$2:$D$351,B111)</x:f>
        <x:v>0</x:v>
      </x:c>
      <x:c r="F111" s="26" t="n">
        <x:f>SUMIFS('Event Results'!$F$2:$F$351,'Event Results'!$A$2:$A$351,4,'Event Results'!$B$2:$B$351,"Tuner",'Event Results'!$D$2:$D$351,B111)</x:f>
        <x:v>0</x:v>
      </x:c>
      <x:c r="G111" s="26" t="n">
        <x:f>SUMIFS('Event Results'!$F$2:$F$351,'Event Results'!$A$2:$A$351,5,'Event Results'!$B$2:$B$351,"Tuner",'Event Results'!$D$2:$D$351,B111)</x:f>
        <x:v>0</x:v>
      </x:c>
      <x:c r="H111" s="26" t="n">
        <x:f>SUMIFS('Event Results'!$F$2:$F$351,'Event Results'!$A$2:$A$351,6,'Event Results'!$B$2:$B$351,"Tuner",'Event Results'!$D$2:$D$351,B111)</x:f>
        <x:v>0</x:v>
      </x:c>
      <x:c r="I111" s="26" t="n">
        <x:f>SUMIFS('Event Results'!$F$2:$F$351,'Event Results'!$A$2:$A$351,7,'Event Results'!$B$2:$B$351,"Tuner",'Event Results'!$D$2:$D$351,B111)</x:f>
        <x:v>0</x:v>
      </x:c>
      <x:c r="J111" s="26" t="n">
        <x:f>SUMIFS('Event Results'!$F$2:$F$351,'Event Results'!$A$2:$A$351,8,'Event Results'!$B$2:$B$351,"Tuner",'Event Results'!$D$2:$D$351,B111)</x:f>
        <x:v>0</x:v>
      </x:c>
      <x:c r="K111" s="32" t="n">
        <x:f>MIN(C111:J111)+SMALL(C111:J111,2)</x:f>
        <x:v>0</x:v>
      </x:c>
      <x:c r="L111" s="38" t="n">
        <x:f>SUM(C111:J111)-K111</x:f>
        <x:v>0</x:v>
      </x:c>
      <x:c r="M111" s="44" t="n">
        <x:f>SUMIFS('Event Results'!$F$2:$F$351,'Event Results'!$A$2:$A$351,9,'Event Results'!$B$2:$B$351,"Tuner",'Event Results'!$D$2:$D$351,B111)</x:f>
        <x:v>0</x:v>
      </x:c>
      <x:c r="N111" s="50" t="n">
        <x:f>L111+M111</x:f>
        <x:v>0</x:v>
      </x:c>
    </x:row>
    <x:row r="113">
      <x:c r="A113" s="19" t="str">
        <x:v>Performance Class</x:v>
      </x:c>
      <x:c r="B113" s="19"/>
      <x:c r="C113" s="19"/>
      <x:c r="D113" s="19"/>
      <x:c r="E113" s="19"/>
      <x:c r="F113" s="19"/>
      <x:c r="G113" s="19"/>
      <x:c r="H113" s="19"/>
      <x:c r="I113" s="19"/>
      <x:c r="J113" s="19"/>
      <x:c r="K113" s="19"/>
      <x:c r="L113" s="19"/>
      <x:c r="M113" s="19"/>
      <x:c r="N113" s="19"/>
    </x:row>
    <x:row r="114">
      <x:c r="A114" s="23" t="str">
        <x:v>Rank</x:v>
      </x:c>
      <x:c r="B114" s="23" t="str">
        <x:v>Driver</x:v>
      </x:c>
      <x:c r="C114" s="23" t="str">
        <x:v>Event 1</x:v>
      </x:c>
      <x:c r="D114" s="23" t="str">
        <x:v>Event 2</x:v>
      </x:c>
      <x:c r="E114" s="23" t="str">
        <x:v>Event 3</x:v>
      </x:c>
      <x:c r="F114" s="23" t="str">
        <x:v>Event 4</x:v>
      </x:c>
      <x:c r="G114" s="23" t="str">
        <x:v>Event 5</x:v>
      </x:c>
      <x:c r="H114" s="23" t="str">
        <x:v>Event 6</x:v>
      </x:c>
      <x:c r="I114" s="23" t="str">
        <x:v>Event 7</x:v>
      </x:c>
      <x:c r="J114" s="23" t="str">
        <x:v>Event 8</x:v>
      </x:c>
      <x:c r="K114" s="23" t="str">
        <x:v>Dropped</x:v>
      </x:c>
      <x:c r="L114" s="23" t="str">
        <x:v>Best 6</x:v>
      </x:c>
      <x:c r="M114" s="23" t="str">
        <x:v>StratoCup</x:v>
      </x:c>
      <x:c r="N114" s="23" t="str">
        <x:v>Championship</x:v>
      </x:c>
    </x:row>
    <x:row r="115">
      <x:c r="A115" s="24" t="n">
        <x:v>1</x:v>
      </x:c>
      <x:c r="B115" s="6" t="str">
        <x:v>Dylan G</x:v>
      </x:c>
      <x:c r="C115" s="24" t="n">
        <x:f>SUMIFS('Event Results'!$F$2:$F$351,'Event Results'!$A$2:$A$351,1,'Event Results'!$B$2:$B$351,"Performance",'Event Results'!$D$2:$D$351,B115)</x:f>
        <x:v>8</x:v>
      </x:c>
      <x:c r="D115" s="24" t="n">
        <x:f>SUMIFS('Event Results'!$F$2:$F$351,'Event Results'!$A$2:$A$351,2,'Event Results'!$B$2:$B$351,"Performance",'Event Results'!$D$2:$D$351,B115)</x:f>
        <x:v>10</x:v>
      </x:c>
      <x:c r="E115" s="24" t="n">
        <x:f>SUMIFS('Event Results'!$F$2:$F$351,'Event Results'!$A$2:$A$351,3,'Event Results'!$B$2:$B$351,"Performance",'Event Results'!$D$2:$D$351,B115)</x:f>
        <x:v>9</x:v>
      </x:c>
      <x:c r="F115" s="24" t="n">
        <x:f>SUMIFS('Event Results'!$F$2:$F$351,'Event Results'!$A$2:$A$351,4,'Event Results'!$B$2:$B$351,"Performance",'Event Results'!$D$2:$D$351,B115)</x:f>
        <x:v>9</x:v>
      </x:c>
      <x:c r="G115" s="24" t="n">
        <x:f>SUMIFS('Event Results'!$F$2:$F$351,'Event Results'!$A$2:$A$351,5,'Event Results'!$B$2:$B$351,"Performance",'Event Results'!$D$2:$D$351,B115)</x:f>
        <x:v>10</x:v>
      </x:c>
      <x:c r="H115" s="24" t="n">
        <x:f>SUMIFS('Event Results'!$F$2:$F$351,'Event Results'!$A$2:$A$351,6,'Event Results'!$B$2:$B$351,"Performance",'Event Results'!$D$2:$D$351,B115)</x:f>
        <x:v>8</x:v>
      </x:c>
      <x:c r="I115" s="24" t="n">
        <x:f>SUMIFS('Event Results'!$F$2:$F$351,'Event Results'!$A$2:$A$351,7,'Event Results'!$B$2:$B$351,"Performance",'Event Results'!$D$2:$D$351,B115)</x:f>
        <x:v>10</x:v>
      </x:c>
      <x:c r="J115" s="24" t="n">
        <x:f>SUMIFS('Event Results'!$F$2:$F$351,'Event Results'!$A$2:$A$351,8,'Event Results'!$B$2:$B$351,"Performance",'Event Results'!$D$2:$D$351,B115)</x:f>
        <x:v>9</x:v>
      </x:c>
      <x:c r="K115" s="30" t="n">
        <x:f>MIN(C115:J115)+SMALL(C115:J115,2)</x:f>
        <x:v>16</x:v>
      </x:c>
      <x:c r="L115" s="36" t="n">
        <x:f>SUM(C115:J115)-K115</x:f>
        <x:v>57</x:v>
      </x:c>
      <x:c r="M115" s="42" t="n">
        <x:f>SUMIFS('Event Results'!$F$2:$F$351,'Event Results'!$A$2:$A$351,9,'Event Results'!$B$2:$B$351,"Performance",'Event Results'!$D$2:$D$351,B115)</x:f>
        <x:v>15</x:v>
      </x:c>
      <x:c r="N115" s="48" t="n">
        <x:f>L115+M115</x:f>
        <x:v>72</x:v>
      </x:c>
    </x:row>
    <x:row r="116">
      <x:c r="A116" s="25" t="n">
        <x:v>2</x:v>
      </x:c>
      <x:c r="B116" s="7" t="str">
        <x:v>Peter A</x:v>
      </x:c>
      <x:c r="C116" s="25" t="n">
        <x:f>SUMIFS('Event Results'!$F$2:$F$351,'Event Results'!$A$2:$A$351,1,'Event Results'!$B$2:$B$351,"Performance",'Event Results'!$D$2:$D$351,B116)</x:f>
        <x:v>10</x:v>
      </x:c>
      <x:c r="D116" s="25" t="n">
        <x:f>SUMIFS('Event Results'!$F$2:$F$351,'Event Results'!$A$2:$A$351,2,'Event Results'!$B$2:$B$351,"Performance",'Event Results'!$D$2:$D$351,B116)</x:f>
        <x:v>9</x:v>
      </x:c>
      <x:c r="E116" s="25" t="n">
        <x:f>SUMIFS('Event Results'!$F$2:$F$351,'Event Results'!$A$2:$A$351,3,'Event Results'!$B$2:$B$351,"Performance",'Event Results'!$D$2:$D$351,B116)</x:f>
        <x:v>3</x:v>
      </x:c>
      <x:c r="F116" s="25" t="n">
        <x:f>SUMIFS('Event Results'!$F$2:$F$351,'Event Results'!$A$2:$A$351,4,'Event Results'!$B$2:$B$351,"Performance",'Event Results'!$D$2:$D$351,B116)</x:f>
        <x:v>10</x:v>
      </x:c>
      <x:c r="G116" s="25" t="n">
        <x:f>SUMIFS('Event Results'!$F$2:$F$351,'Event Results'!$A$2:$A$351,5,'Event Results'!$B$2:$B$351,"Performance",'Event Results'!$D$2:$D$351,B116)</x:f>
        <x:v>0</x:v>
      </x:c>
      <x:c r="H116" s="25" t="n">
        <x:f>SUMIFS('Event Results'!$F$2:$F$351,'Event Results'!$A$2:$A$351,6,'Event Results'!$B$2:$B$351,"Performance",'Event Results'!$D$2:$D$351,B116)</x:f>
        <x:v>10</x:v>
      </x:c>
      <x:c r="I116" s="25" t="n">
        <x:f>SUMIFS('Event Results'!$F$2:$F$351,'Event Results'!$A$2:$A$351,7,'Event Results'!$B$2:$B$351,"Performance",'Event Results'!$D$2:$D$351,B116)</x:f>
        <x:v>4</x:v>
      </x:c>
      <x:c r="J116" s="25" t="n">
        <x:f>SUMIFS('Event Results'!$F$2:$F$351,'Event Results'!$A$2:$A$351,8,'Event Results'!$B$2:$B$351,"Performance",'Event Results'!$D$2:$D$351,B116)</x:f>
        <x:v>10</x:v>
      </x:c>
      <x:c r="K116" s="31" t="n">
        <x:f>MIN(C116:J116)+SMALL(C116:J116,2)</x:f>
        <x:v>3</x:v>
      </x:c>
      <x:c r="L116" s="37" t="n">
        <x:f>SUM(C116:J116)-K116</x:f>
        <x:v>53</x:v>
      </x:c>
      <x:c r="M116" s="43" t="n">
        <x:f>SUMIFS('Event Results'!$F$2:$F$351,'Event Results'!$A$2:$A$351,9,'Event Results'!$B$2:$B$351,"Performance",'Event Results'!$D$2:$D$351,B116)</x:f>
        <x:v>0</x:v>
      </x:c>
      <x:c r="N116" s="49" t="n">
        <x:f>L116+M116</x:f>
        <x:v>53</x:v>
      </x:c>
    </x:row>
    <x:row r="117">
      <x:c r="A117" s="25" t="n">
        <x:v>3</x:v>
      </x:c>
      <x:c r="B117" s="7" t="str">
        <x:v>Jason R</x:v>
      </x:c>
      <x:c r="C117" s="25" t="n">
        <x:f>SUMIFS('Event Results'!$F$2:$F$351,'Event Results'!$A$2:$A$351,1,'Event Results'!$B$2:$B$351,"Performance",'Event Results'!$D$2:$D$351,B117)</x:f>
        <x:v>9</x:v>
      </x:c>
      <x:c r="D117" s="25" t="n">
        <x:f>SUMIFS('Event Results'!$F$2:$F$351,'Event Results'!$A$2:$A$351,2,'Event Results'!$B$2:$B$351,"Performance",'Event Results'!$D$2:$D$351,B117)</x:f>
        <x:v>0</x:v>
      </x:c>
      <x:c r="E117" s="25" t="n">
        <x:f>SUMIFS('Event Results'!$F$2:$F$351,'Event Results'!$A$2:$A$351,3,'Event Results'!$B$2:$B$351,"Performance",'Event Results'!$D$2:$D$351,B117)</x:f>
        <x:v>10</x:v>
      </x:c>
      <x:c r="F117" s="25" t="n">
        <x:f>SUMIFS('Event Results'!$F$2:$F$351,'Event Results'!$A$2:$A$351,4,'Event Results'!$B$2:$B$351,"Performance",'Event Results'!$D$2:$D$351,B117)</x:f>
        <x:v>8</x:v>
      </x:c>
      <x:c r="G117" s="25" t="n">
        <x:f>SUMIFS('Event Results'!$F$2:$F$351,'Event Results'!$A$2:$A$351,5,'Event Results'!$B$2:$B$351,"Performance",'Event Results'!$D$2:$D$351,B117)</x:f>
        <x:v>0</x:v>
      </x:c>
      <x:c r="H117" s="25" t="n">
        <x:f>SUMIFS('Event Results'!$F$2:$F$351,'Event Results'!$A$2:$A$351,6,'Event Results'!$B$2:$B$351,"Performance",'Event Results'!$D$2:$D$351,B117)</x:f>
        <x:v>9</x:v>
      </x:c>
      <x:c r="I117" s="25" t="n">
        <x:f>SUMIFS('Event Results'!$F$2:$F$351,'Event Results'!$A$2:$A$351,7,'Event Results'!$B$2:$B$351,"Performance",'Event Results'!$D$2:$D$351,B117)</x:f>
        <x:v>9</x:v>
      </x:c>
      <x:c r="J117" s="25" t="n">
        <x:f>SUMIFS('Event Results'!$F$2:$F$351,'Event Results'!$A$2:$A$351,8,'Event Results'!$B$2:$B$351,"Performance",'Event Results'!$D$2:$D$351,B117)</x:f>
        <x:v>0</x:v>
      </x:c>
      <x:c r="K117" s="31" t="n">
        <x:f>MIN(C117:J117)+SMALL(C117:J117,2)</x:f>
        <x:v>0</x:v>
      </x:c>
      <x:c r="L117" s="37" t="n">
        <x:f>SUM(C117:J117)-K117</x:f>
        <x:v>45</x:v>
      </x:c>
      <x:c r="M117" s="43" t="n">
        <x:f>SUMIFS('Event Results'!$F$2:$F$351,'Event Results'!$A$2:$A$351,9,'Event Results'!$B$2:$B$351,"Performance",'Event Results'!$D$2:$D$351,B117)</x:f>
        <x:v>0</x:v>
      </x:c>
      <x:c r="N117" s="49" t="n">
        <x:f>L117+M117</x:f>
        <x:v>45</x:v>
      </x:c>
    </x:row>
    <x:row r="118">
      <x:c r="A118" s="25" t="n">
        <x:v>4</x:v>
      </x:c>
      <x:c r="B118" s="7" t="str">
        <x:v>Doug M</x:v>
      </x:c>
      <x:c r="C118" s="25" t="n">
        <x:f>SUMIFS('Event Results'!$F$2:$F$351,'Event Results'!$A$2:$A$351,1,'Event Results'!$B$2:$B$351,"Performance",'Event Results'!$D$2:$D$351,B118)</x:f>
        <x:v>4</x:v>
      </x:c>
      <x:c r="D118" s="25" t="n">
        <x:f>SUMIFS('Event Results'!$F$2:$F$351,'Event Results'!$A$2:$A$351,2,'Event Results'!$B$2:$B$351,"Performance",'Event Results'!$D$2:$D$351,B118)</x:f>
        <x:v>7</x:v>
      </x:c>
      <x:c r="E118" s="25" t="n">
        <x:f>SUMIFS('Event Results'!$F$2:$F$351,'Event Results'!$A$2:$A$351,3,'Event Results'!$B$2:$B$351,"Performance",'Event Results'!$D$2:$D$351,B118)</x:f>
        <x:v>0</x:v>
      </x:c>
      <x:c r="F118" s="25" t="n">
        <x:f>SUMIFS('Event Results'!$F$2:$F$351,'Event Results'!$A$2:$A$351,4,'Event Results'!$B$2:$B$351,"Performance",'Event Results'!$D$2:$D$351,B118)</x:f>
        <x:v>6</x:v>
      </x:c>
      <x:c r="G118" s="25" t="n">
        <x:f>SUMIFS('Event Results'!$F$2:$F$351,'Event Results'!$A$2:$A$351,5,'Event Results'!$B$2:$B$351,"Performance",'Event Results'!$D$2:$D$351,B118)</x:f>
        <x:v>9</x:v>
      </x:c>
      <x:c r="H118" s="25" t="n">
        <x:f>SUMIFS('Event Results'!$F$2:$F$351,'Event Results'!$A$2:$A$351,6,'Event Results'!$B$2:$B$351,"Performance",'Event Results'!$D$2:$D$351,B118)</x:f>
        <x:v>5</x:v>
      </x:c>
      <x:c r="I118" s="25" t="n">
        <x:f>SUMIFS('Event Results'!$F$2:$F$351,'Event Results'!$A$2:$A$351,7,'Event Results'!$B$2:$B$351,"Performance",'Event Results'!$D$2:$D$351,B118)</x:f>
        <x:v>0</x:v>
      </x:c>
      <x:c r="J118" s="25" t="n">
        <x:f>SUMIFS('Event Results'!$F$2:$F$351,'Event Results'!$A$2:$A$351,8,'Event Results'!$B$2:$B$351,"Performance",'Event Results'!$D$2:$D$351,B118)</x:f>
        <x:v>8</x:v>
      </x:c>
      <x:c r="K118" s="31" t="n">
        <x:f>MIN(C118:J118)+SMALL(C118:J118,2)</x:f>
        <x:v>0</x:v>
      </x:c>
      <x:c r="L118" s="37" t="n">
        <x:f>SUM(C118:J118)-K118</x:f>
        <x:v>39</x:v>
      </x:c>
      <x:c r="M118" s="43" t="n">
        <x:f>SUMIFS('Event Results'!$F$2:$F$351,'Event Results'!$A$2:$A$351,9,'Event Results'!$B$2:$B$351,"Performance",'Event Results'!$D$2:$D$351,B118)</x:f>
        <x:v>0</x:v>
      </x:c>
      <x:c r="N118" s="49" t="n">
        <x:f>L118+M118</x:f>
        <x:v>39</x:v>
      </x:c>
    </x:row>
    <x:row r="119">
      <x:c r="A119" s="25" t="n">
        <x:v>5</x:v>
      </x:c>
      <x:c r="B119" s="7" t="str">
        <x:v>Matt B</x:v>
      </x:c>
      <x:c r="C119" s="25" t="n">
        <x:f>SUMIFS('Event Results'!$F$2:$F$351,'Event Results'!$A$2:$A$351,1,'Event Results'!$B$2:$B$351,"Performance",'Event Results'!$D$2:$D$351,B119)</x:f>
        <x:v>5</x:v>
      </x:c>
      <x:c r="D119" s="25" t="n">
        <x:f>SUMIFS('Event Results'!$F$2:$F$351,'Event Results'!$A$2:$A$351,2,'Event Results'!$B$2:$B$351,"Performance",'Event Results'!$D$2:$D$351,B119)</x:f>
        <x:v>8</x:v>
      </x:c>
      <x:c r="E119" s="25" t="n">
        <x:f>SUMIFS('Event Results'!$F$2:$F$351,'Event Results'!$A$2:$A$351,3,'Event Results'!$B$2:$B$351,"Performance",'Event Results'!$D$2:$D$351,B119)</x:f>
        <x:v>0</x:v>
      </x:c>
      <x:c r="F119" s="25" t="n">
        <x:f>SUMIFS('Event Results'!$F$2:$F$351,'Event Results'!$A$2:$A$351,4,'Event Results'!$B$2:$B$351,"Performance",'Event Results'!$D$2:$D$351,B119)</x:f>
        <x:v>0</x:v>
      </x:c>
      <x:c r="G119" s="25" t="n">
        <x:f>SUMIFS('Event Results'!$F$2:$F$351,'Event Results'!$A$2:$A$351,5,'Event Results'!$B$2:$B$351,"Performance",'Event Results'!$D$2:$D$351,B119)</x:f>
        <x:v>0</x:v>
      </x:c>
      <x:c r="H119" s="25" t="n">
        <x:f>SUMIFS('Event Results'!$F$2:$F$351,'Event Results'!$A$2:$A$351,6,'Event Results'!$B$2:$B$351,"Performance",'Event Results'!$D$2:$D$351,B119)</x:f>
        <x:v>0</x:v>
      </x:c>
      <x:c r="I119" s="25" t="n">
        <x:f>SUMIFS('Event Results'!$F$2:$F$351,'Event Results'!$A$2:$A$351,7,'Event Results'!$B$2:$B$351,"Performance",'Event Results'!$D$2:$D$351,B119)</x:f>
        <x:v>7</x:v>
      </x:c>
      <x:c r="J119" s="25" t="n">
        <x:f>SUMIFS('Event Results'!$F$2:$F$351,'Event Results'!$A$2:$A$351,8,'Event Results'!$B$2:$B$351,"Performance",'Event Results'!$D$2:$D$351,B119)</x:f>
        <x:v>7</x:v>
      </x:c>
      <x:c r="K119" s="31" t="n">
        <x:f>MIN(C119:J119)+SMALL(C119:J119,2)</x:f>
        <x:v>0</x:v>
      </x:c>
      <x:c r="L119" s="37" t="n">
        <x:f>SUM(C119:J119)-K119</x:f>
        <x:v>27</x:v>
      </x:c>
      <x:c r="M119" s="43" t="n">
        <x:f>SUMIFS('Event Results'!$F$2:$F$351,'Event Results'!$A$2:$A$351,9,'Event Results'!$B$2:$B$351,"Performance",'Event Results'!$D$2:$D$351,B119)</x:f>
        <x:v>9</x:v>
      </x:c>
      <x:c r="N119" s="49" t="n">
        <x:f>L119+M119</x:f>
        <x:v>36</x:v>
      </x:c>
    </x:row>
    <x:row r="120">
      <x:c r="A120" s="25" t="n">
        <x:v>6</x:v>
      </x:c>
      <x:c r="B120" s="7" t="str">
        <x:v>Matthew F</x:v>
      </x:c>
      <x:c r="C120" s="25" t="n">
        <x:f>SUMIFS('Event Results'!$F$2:$F$351,'Event Results'!$A$2:$A$351,1,'Event Results'!$B$2:$B$351,"Performance",'Event Results'!$D$2:$D$351,B120)</x:f>
        <x:v>0</x:v>
      </x:c>
      <x:c r="D120" s="25" t="n">
        <x:f>SUMIFS('Event Results'!$F$2:$F$351,'Event Results'!$A$2:$A$351,2,'Event Results'!$B$2:$B$351,"Performance",'Event Results'!$D$2:$D$351,B120)</x:f>
        <x:v>0</x:v>
      </x:c>
      <x:c r="E120" s="25" t="n">
        <x:f>SUMIFS('Event Results'!$F$2:$F$351,'Event Results'!$A$2:$A$351,3,'Event Results'!$B$2:$B$351,"Performance",'Event Results'!$D$2:$D$351,B120)</x:f>
        <x:v>0</x:v>
      </x:c>
      <x:c r="F120" s="25" t="n">
        <x:f>SUMIFS('Event Results'!$F$2:$F$351,'Event Results'!$A$2:$A$351,4,'Event Results'!$B$2:$B$351,"Performance",'Event Results'!$D$2:$D$351,B120)</x:f>
        <x:v>0</x:v>
      </x:c>
      <x:c r="G120" s="25" t="n">
        <x:f>SUMIFS('Event Results'!$F$2:$F$351,'Event Results'!$A$2:$A$351,5,'Event Results'!$B$2:$B$351,"Performance",'Event Results'!$D$2:$D$351,B120)</x:f>
        <x:v>8</x:v>
      </x:c>
      <x:c r="H120" s="25" t="n">
        <x:f>SUMIFS('Event Results'!$F$2:$F$351,'Event Results'!$A$2:$A$351,6,'Event Results'!$B$2:$B$351,"Performance",'Event Results'!$D$2:$D$351,B120)</x:f>
        <x:v>7</x:v>
      </x:c>
      <x:c r="I120" s="25" t="n">
        <x:f>SUMIFS('Event Results'!$F$2:$F$351,'Event Results'!$A$2:$A$351,7,'Event Results'!$B$2:$B$351,"Performance",'Event Results'!$D$2:$D$351,B120)</x:f>
        <x:v>8</x:v>
      </x:c>
      <x:c r="J120" s="25" t="n">
        <x:f>SUMIFS('Event Results'!$F$2:$F$351,'Event Results'!$A$2:$A$351,8,'Event Results'!$B$2:$B$351,"Performance",'Event Results'!$D$2:$D$351,B120)</x:f>
        <x:v>0</x:v>
      </x:c>
      <x:c r="K120" s="31" t="n">
        <x:f>MIN(C120:J120)+SMALL(C120:J120,2)</x:f>
        <x:v>0</x:v>
      </x:c>
      <x:c r="L120" s="37" t="n">
        <x:f>SUM(C120:J120)-K120</x:f>
        <x:v>23</x:v>
      </x:c>
      <x:c r="M120" s="43" t="n">
        <x:f>SUMIFS('Event Results'!$F$2:$F$351,'Event Results'!$A$2:$A$351,9,'Event Results'!$B$2:$B$351,"Performance",'Event Results'!$D$2:$D$351,B120)</x:f>
        <x:v>7.5</x:v>
      </x:c>
      <x:c r="N120" s="49" t="n">
        <x:f>L120+M120</x:f>
        <x:v>30.5</x:v>
      </x:c>
    </x:row>
    <x:row r="121">
      <x:c r="A121" s="25" t="n">
        <x:v>7</x:v>
      </x:c>
      <x:c r="B121" s="7" t="str">
        <x:v>Ercole H</x:v>
      </x:c>
      <x:c r="C121" s="25" t="n">
        <x:f>SUMIFS('Event Results'!$F$2:$F$351,'Event Results'!$A$2:$A$351,1,'Event Results'!$B$2:$B$351,"Performance",'Event Results'!$D$2:$D$351,B121)</x:f>
        <x:v>6</x:v>
      </x:c>
      <x:c r="D121" s="25" t="n">
        <x:f>SUMIFS('Event Results'!$F$2:$F$351,'Event Results'!$A$2:$A$351,2,'Event Results'!$B$2:$B$351,"Performance",'Event Results'!$D$2:$D$351,B121)</x:f>
        <x:v>0</x:v>
      </x:c>
      <x:c r="E121" s="25" t="n">
        <x:f>SUMIFS('Event Results'!$F$2:$F$351,'Event Results'!$A$2:$A$351,3,'Event Results'!$B$2:$B$351,"Performance",'Event Results'!$D$2:$D$351,B121)</x:f>
        <x:v>6</x:v>
      </x:c>
      <x:c r="F121" s="25" t="n">
        <x:f>SUMIFS('Event Results'!$F$2:$F$351,'Event Results'!$A$2:$A$351,4,'Event Results'!$B$2:$B$351,"Performance",'Event Results'!$D$2:$D$351,B121)</x:f>
        <x:v>0</x:v>
      </x:c>
      <x:c r="G121" s="25" t="n">
        <x:f>SUMIFS('Event Results'!$F$2:$F$351,'Event Results'!$A$2:$A$351,5,'Event Results'!$B$2:$B$351,"Performance",'Event Results'!$D$2:$D$351,B121)</x:f>
        <x:v>7</x:v>
      </x:c>
      <x:c r="H121" s="25" t="n">
        <x:f>SUMIFS('Event Results'!$F$2:$F$351,'Event Results'!$A$2:$A$351,6,'Event Results'!$B$2:$B$351,"Performance",'Event Results'!$D$2:$D$351,B121)</x:f>
        <x:v>0</x:v>
      </x:c>
      <x:c r="I121" s="25" t="n">
        <x:f>SUMIFS('Event Results'!$F$2:$F$351,'Event Results'!$A$2:$A$351,7,'Event Results'!$B$2:$B$351,"Performance",'Event Results'!$D$2:$D$351,B121)</x:f>
        <x:v>0</x:v>
      </x:c>
      <x:c r="J121" s="25" t="n">
        <x:f>SUMIFS('Event Results'!$F$2:$F$351,'Event Results'!$A$2:$A$351,8,'Event Results'!$B$2:$B$351,"Performance",'Event Results'!$D$2:$D$351,B121)</x:f>
        <x:v>0</x:v>
      </x:c>
      <x:c r="K121" s="31" t="n">
        <x:f>MIN(C121:J121)+SMALL(C121:J121,2)</x:f>
        <x:v>0</x:v>
      </x:c>
      <x:c r="L121" s="37" t="n">
        <x:f>SUM(C121:J121)-K121</x:f>
        <x:v>19</x:v>
      </x:c>
      <x:c r="M121" s="43" t="n">
        <x:f>SUMIFS('Event Results'!$F$2:$F$351,'Event Results'!$A$2:$A$351,9,'Event Results'!$B$2:$B$351,"Performance",'Event Results'!$D$2:$D$351,B121)</x:f>
        <x:v>10.5</x:v>
      </x:c>
      <x:c r="N121" s="49" t="n">
        <x:f>L121+M121</x:f>
        <x:v>29.5</x:v>
      </x:c>
    </x:row>
    <x:row r="122">
      <x:c r="A122" s="25" t="n">
        <x:v>8</x:v>
      </x:c>
      <x:c r="B122" s="7" t="str">
        <x:v>David K</x:v>
      </x:c>
      <x:c r="C122" s="25" t="n">
        <x:f>SUMIFS('Event Results'!$F$2:$F$351,'Event Results'!$A$2:$A$351,1,'Event Results'!$B$2:$B$351,"Performance",'Event Results'!$D$2:$D$351,B122)</x:f>
        <x:v>0</x:v>
      </x:c>
      <x:c r="D122" s="25" t="n">
        <x:f>SUMIFS('Event Results'!$F$2:$F$351,'Event Results'!$A$2:$A$351,2,'Event Results'!$B$2:$B$351,"Performance",'Event Results'!$D$2:$D$351,B122)</x:f>
        <x:v>0</x:v>
      </x:c>
      <x:c r="E122" s="25" t="n">
        <x:f>SUMIFS('Event Results'!$F$2:$F$351,'Event Results'!$A$2:$A$351,3,'Event Results'!$B$2:$B$351,"Performance",'Event Results'!$D$2:$D$351,B122)</x:f>
        <x:v>5</x:v>
      </x:c>
      <x:c r="F122" s="25" t="n">
        <x:f>SUMIFS('Event Results'!$F$2:$F$351,'Event Results'!$A$2:$A$351,4,'Event Results'!$B$2:$B$351,"Performance",'Event Results'!$D$2:$D$351,B122)</x:f>
        <x:v>0</x:v>
      </x:c>
      <x:c r="G122" s="25" t="n">
        <x:f>SUMIFS('Event Results'!$F$2:$F$351,'Event Results'!$A$2:$A$351,5,'Event Results'!$B$2:$B$351,"Performance",'Event Results'!$D$2:$D$351,B122)</x:f>
        <x:v>0</x:v>
      </x:c>
      <x:c r="H122" s="25" t="n">
        <x:f>SUMIFS('Event Results'!$F$2:$F$351,'Event Results'!$A$2:$A$351,6,'Event Results'!$B$2:$B$351,"Performance",'Event Results'!$D$2:$D$351,B122)</x:f>
        <x:v>6</x:v>
      </x:c>
      <x:c r="I122" s="25" t="n">
        <x:f>SUMIFS('Event Results'!$F$2:$F$351,'Event Results'!$A$2:$A$351,7,'Event Results'!$B$2:$B$351,"Performance",'Event Results'!$D$2:$D$351,B122)</x:f>
        <x:v>0</x:v>
      </x:c>
      <x:c r="J122" s="25" t="n">
        <x:f>SUMIFS('Event Results'!$F$2:$F$351,'Event Results'!$A$2:$A$351,8,'Event Results'!$B$2:$B$351,"Performance",'Event Results'!$D$2:$D$351,B122)</x:f>
        <x:v>0</x:v>
      </x:c>
      <x:c r="K122" s="31" t="n">
        <x:f>MIN(C122:J122)+SMALL(C122:J122,2)</x:f>
        <x:v>0</x:v>
      </x:c>
      <x:c r="L122" s="37" t="n">
        <x:f>SUM(C122:J122)-K122</x:f>
        <x:v>11</x:v>
      </x:c>
      <x:c r="M122" s="43" t="n">
        <x:f>SUMIFS('Event Results'!$F$2:$F$351,'Event Results'!$A$2:$A$351,9,'Event Results'!$B$2:$B$351,"Performance",'Event Results'!$D$2:$D$351,B122)</x:f>
        <x:v>4.5</x:v>
      </x:c>
      <x:c r="N122" s="49" t="n">
        <x:f>L122+M122</x:f>
        <x:v>15.5</x:v>
      </x:c>
    </x:row>
    <x:row r="123">
      <x:c r="A123" s="25" t="n">
        <x:v>9</x:v>
      </x:c>
      <x:c r="B123" s="7" t="str">
        <x:v>Connor F</x:v>
      </x:c>
      <x:c r="C123" s="25" t="n">
        <x:f>SUMIFS('Event Results'!$F$2:$F$351,'Event Results'!$A$2:$A$351,1,'Event Results'!$B$2:$B$351,"Performance",'Event Results'!$D$2:$D$351,B123)</x:f>
        <x:v>0</x:v>
      </x:c>
      <x:c r="D123" s="25" t="n">
        <x:f>SUMIFS('Event Results'!$F$2:$F$351,'Event Results'!$A$2:$A$351,2,'Event Results'!$B$2:$B$351,"Performance",'Event Results'!$D$2:$D$351,B123)</x:f>
        <x:v>0</x:v>
      </x:c>
      <x:c r="E123" s="25" t="n">
        <x:f>SUMIFS('Event Results'!$F$2:$F$351,'Event Results'!$A$2:$A$351,3,'Event Results'!$B$2:$B$351,"Performance",'Event Results'!$D$2:$D$351,B123)</x:f>
        <x:v>0</x:v>
      </x:c>
      <x:c r="F123" s="25" t="n">
        <x:f>SUMIFS('Event Results'!$F$2:$F$351,'Event Results'!$A$2:$A$351,4,'Event Results'!$B$2:$B$351,"Performance",'Event Results'!$D$2:$D$351,B123)</x:f>
        <x:v>0</x:v>
      </x:c>
      <x:c r="G123" s="25" t="n">
        <x:f>SUMIFS('Event Results'!$F$2:$F$351,'Event Results'!$A$2:$A$351,5,'Event Results'!$B$2:$B$351,"Performance",'Event Results'!$D$2:$D$351,B123)</x:f>
        <x:v>0</x:v>
      </x:c>
      <x:c r="H123" s="25" t="n">
        <x:f>SUMIFS('Event Results'!$F$2:$F$351,'Event Results'!$A$2:$A$351,6,'Event Results'!$B$2:$B$351,"Performance",'Event Results'!$D$2:$D$351,B123)</x:f>
        <x:v>0</x:v>
      </x:c>
      <x:c r="I123" s="25" t="n">
        <x:f>SUMIFS('Event Results'!$F$2:$F$351,'Event Results'!$A$2:$A$351,7,'Event Results'!$B$2:$B$351,"Performance",'Event Results'!$D$2:$D$351,B123)</x:f>
        <x:v>0</x:v>
      </x:c>
      <x:c r="J123" s="25" t="n">
        <x:f>SUMIFS('Event Results'!$F$2:$F$351,'Event Results'!$A$2:$A$351,8,'Event Results'!$B$2:$B$351,"Performance",'Event Results'!$D$2:$D$351,B123)</x:f>
        <x:v>0</x:v>
      </x:c>
      <x:c r="K123" s="31" t="n">
        <x:f>MIN(C123:J123)+SMALL(C123:J123,2)</x:f>
        <x:v>0</x:v>
      </x:c>
      <x:c r="L123" s="37" t="n">
        <x:f>SUM(C123:J123)-K123</x:f>
        <x:v>0</x:v>
      </x:c>
      <x:c r="M123" s="43" t="n">
        <x:f>SUMIFS('Event Results'!$F$2:$F$351,'Event Results'!$A$2:$A$351,9,'Event Results'!$B$2:$B$351,"Performance",'Event Results'!$D$2:$D$351,B123)</x:f>
        <x:v>13.5</x:v>
      </x:c>
      <x:c r="N123" s="49" t="n">
        <x:f>L123+M123</x:f>
        <x:v>13.5</x:v>
      </x:c>
    </x:row>
    <x:row r="124">
      <x:c r="A124" s="25" t="n">
        <x:v>10</x:v>
      </x:c>
      <x:c r="B124" s="7" t="str">
        <x:v>Adam G</x:v>
      </x:c>
      <x:c r="C124" s="25" t="n">
        <x:f>SUMIFS('Event Results'!$F$2:$F$351,'Event Results'!$A$2:$A$351,1,'Event Results'!$B$2:$B$351,"Performance",'Event Results'!$D$2:$D$351,B124)</x:f>
        <x:v>0</x:v>
      </x:c>
      <x:c r="D124" s="25" t="n">
        <x:f>SUMIFS('Event Results'!$F$2:$F$351,'Event Results'!$A$2:$A$351,2,'Event Results'!$B$2:$B$351,"Performance",'Event Results'!$D$2:$D$351,B124)</x:f>
        <x:v>0</x:v>
      </x:c>
      <x:c r="E124" s="25" t="n">
        <x:f>SUMIFS('Event Results'!$F$2:$F$351,'Event Results'!$A$2:$A$351,3,'Event Results'!$B$2:$B$351,"Performance",'Event Results'!$D$2:$D$351,B124)</x:f>
        <x:v>7</x:v>
      </x:c>
      <x:c r="F124" s="25" t="n">
        <x:f>SUMIFS('Event Results'!$F$2:$F$351,'Event Results'!$A$2:$A$351,4,'Event Results'!$B$2:$B$351,"Performance",'Event Results'!$D$2:$D$351,B124)</x:f>
        <x:v>0</x:v>
      </x:c>
      <x:c r="G124" s="25" t="n">
        <x:f>SUMIFS('Event Results'!$F$2:$F$351,'Event Results'!$A$2:$A$351,5,'Event Results'!$B$2:$B$351,"Performance",'Event Results'!$D$2:$D$351,B124)</x:f>
        <x:v>0</x:v>
      </x:c>
      <x:c r="H124" s="25" t="n">
        <x:f>SUMIFS('Event Results'!$F$2:$F$351,'Event Results'!$A$2:$A$351,6,'Event Results'!$B$2:$B$351,"Performance",'Event Results'!$D$2:$D$351,B124)</x:f>
        <x:v>0</x:v>
      </x:c>
      <x:c r="I124" s="25" t="n">
        <x:f>SUMIFS('Event Results'!$F$2:$F$351,'Event Results'!$A$2:$A$351,7,'Event Results'!$B$2:$B$351,"Performance",'Event Results'!$D$2:$D$351,B124)</x:f>
        <x:v>6</x:v>
      </x:c>
      <x:c r="J124" s="25" t="n">
        <x:f>SUMIFS('Event Results'!$F$2:$F$351,'Event Results'!$A$2:$A$351,8,'Event Results'!$B$2:$B$351,"Performance",'Event Results'!$D$2:$D$351,B124)</x:f>
        <x:v>0</x:v>
      </x:c>
      <x:c r="K124" s="31" t="n">
        <x:f>MIN(C124:J124)+SMALL(C124:J124,2)</x:f>
        <x:v>0</x:v>
      </x:c>
      <x:c r="L124" s="37" t="n">
        <x:f>SUM(C124:J124)-K124</x:f>
        <x:v>13</x:v>
      </x:c>
      <x:c r="M124" s="43" t="n">
        <x:f>SUMIFS('Event Results'!$F$2:$F$351,'Event Results'!$A$2:$A$351,9,'Event Results'!$B$2:$B$351,"Performance",'Event Results'!$D$2:$D$351,B124)</x:f>
        <x:v>0</x:v>
      </x:c>
      <x:c r="N124" s="49" t="n">
        <x:f>L124+M124</x:f>
        <x:v>13</x:v>
      </x:c>
    </x:row>
    <x:row r="125">
      <x:c r="A125" s="25" t="n">
        <x:v>11</x:v>
      </x:c>
      <x:c r="B125" s="7" t="str">
        <x:v>Chadwick G</x:v>
      </x:c>
      <x:c r="C125" s="25" t="n">
        <x:f>SUMIFS('Event Results'!$F$2:$F$351,'Event Results'!$A$2:$A$351,1,'Event Results'!$B$2:$B$351,"Performance",'Event Results'!$D$2:$D$351,B125)</x:f>
        <x:v>3</x:v>
      </x:c>
      <x:c r="D125" s="25" t="n">
        <x:f>SUMIFS('Event Results'!$F$2:$F$351,'Event Results'!$A$2:$A$351,2,'Event Results'!$B$2:$B$351,"Performance",'Event Results'!$D$2:$D$351,B125)</x:f>
        <x:v>0</x:v>
      </x:c>
      <x:c r="E125" s="25" t="n">
        <x:f>SUMIFS('Event Results'!$F$2:$F$351,'Event Results'!$A$2:$A$351,3,'Event Results'!$B$2:$B$351,"Performance",'Event Results'!$D$2:$D$351,B125)</x:f>
        <x:v>2</x:v>
      </x:c>
      <x:c r="F125" s="25" t="n">
        <x:f>SUMIFS('Event Results'!$F$2:$F$351,'Event Results'!$A$2:$A$351,4,'Event Results'!$B$2:$B$351,"Performance",'Event Results'!$D$2:$D$351,B125)</x:f>
        <x:v>7</x:v>
      </x:c>
      <x:c r="G125" s="25" t="n">
        <x:f>SUMIFS('Event Results'!$F$2:$F$351,'Event Results'!$A$2:$A$351,5,'Event Results'!$B$2:$B$351,"Performance",'Event Results'!$D$2:$D$351,B125)</x:f>
        <x:v>0</x:v>
      </x:c>
      <x:c r="H125" s="25" t="n">
        <x:f>SUMIFS('Event Results'!$F$2:$F$351,'Event Results'!$A$2:$A$351,6,'Event Results'!$B$2:$B$351,"Performance",'Event Results'!$D$2:$D$351,B125)</x:f>
        <x:v>0</x:v>
      </x:c>
      <x:c r="I125" s="25" t="n">
        <x:f>SUMIFS('Event Results'!$F$2:$F$351,'Event Results'!$A$2:$A$351,7,'Event Results'!$B$2:$B$351,"Performance",'Event Results'!$D$2:$D$351,B125)</x:f>
        <x:v>0</x:v>
      </x:c>
      <x:c r="J125" s="25" t="n">
        <x:f>SUMIFS('Event Results'!$F$2:$F$351,'Event Results'!$A$2:$A$351,8,'Event Results'!$B$2:$B$351,"Performance",'Event Results'!$D$2:$D$351,B125)</x:f>
        <x:v>0</x:v>
      </x:c>
      <x:c r="K125" s="31" t="n">
        <x:f>MIN(C125:J125)+SMALL(C125:J125,2)</x:f>
        <x:v>0</x:v>
      </x:c>
      <x:c r="L125" s="37" t="n">
        <x:f>SUM(C125:J125)-K125</x:f>
        <x:v>12</x:v>
      </x:c>
      <x:c r="M125" s="43" t="n">
        <x:f>SUMIFS('Event Results'!$F$2:$F$351,'Event Results'!$A$2:$A$351,9,'Event Results'!$B$2:$B$351,"Performance",'Event Results'!$D$2:$D$351,B125)</x:f>
        <x:v>0</x:v>
      </x:c>
      <x:c r="N125" s="49" t="n">
        <x:f>L125+M125</x:f>
        <x:v>12</x:v>
      </x:c>
    </x:row>
    <x:row r="126">
      <x:c r="A126" s="25" t="n">
        <x:v>12</x:v>
      </x:c>
      <x:c r="B126" s="7" t="str">
        <x:v>Kaelan P</x:v>
      </x:c>
      <x:c r="C126" s="25" t="n">
        <x:f>SUMIFS('Event Results'!$F$2:$F$351,'Event Results'!$A$2:$A$351,1,'Event Results'!$B$2:$B$351,"Performance",'Event Results'!$D$2:$D$351,B126)</x:f>
        <x:v>0</x:v>
      </x:c>
      <x:c r="D126" s="25" t="n">
        <x:f>SUMIFS('Event Results'!$F$2:$F$351,'Event Results'!$A$2:$A$351,2,'Event Results'!$B$2:$B$351,"Performance",'Event Results'!$D$2:$D$351,B126)</x:f>
        <x:v>0</x:v>
      </x:c>
      <x:c r="E126" s="25" t="n">
        <x:f>SUMIFS('Event Results'!$F$2:$F$351,'Event Results'!$A$2:$A$351,3,'Event Results'!$B$2:$B$351,"Performance",'Event Results'!$D$2:$D$351,B126)</x:f>
        <x:v>0</x:v>
      </x:c>
      <x:c r="F126" s="25" t="n">
        <x:f>SUMIFS('Event Results'!$F$2:$F$351,'Event Results'!$A$2:$A$351,4,'Event Results'!$B$2:$B$351,"Performance",'Event Results'!$D$2:$D$351,B126)</x:f>
        <x:v>0</x:v>
      </x:c>
      <x:c r="G126" s="25" t="n">
        <x:f>SUMIFS('Event Results'!$F$2:$F$351,'Event Results'!$A$2:$A$351,5,'Event Results'!$B$2:$B$351,"Performance",'Event Results'!$D$2:$D$351,B126)</x:f>
        <x:v>0</x:v>
      </x:c>
      <x:c r="H126" s="25" t="n">
        <x:f>SUMIFS('Event Results'!$F$2:$F$351,'Event Results'!$A$2:$A$351,6,'Event Results'!$B$2:$B$351,"Performance",'Event Results'!$D$2:$D$351,B126)</x:f>
        <x:v>0</x:v>
      </x:c>
      <x:c r="I126" s="25" t="n">
        <x:f>SUMIFS('Event Results'!$F$2:$F$351,'Event Results'!$A$2:$A$351,7,'Event Results'!$B$2:$B$351,"Performance",'Event Results'!$D$2:$D$351,B126)</x:f>
        <x:v>0</x:v>
      </x:c>
      <x:c r="J126" s="25" t="n">
        <x:f>SUMIFS('Event Results'!$F$2:$F$351,'Event Results'!$A$2:$A$351,8,'Event Results'!$B$2:$B$351,"Performance",'Event Results'!$D$2:$D$351,B126)</x:f>
        <x:v>0</x:v>
      </x:c>
      <x:c r="K126" s="31" t="n">
        <x:f>MIN(C126:J126)+SMALL(C126:J126,2)</x:f>
        <x:v>0</x:v>
      </x:c>
      <x:c r="L126" s="37" t="n">
        <x:f>SUM(C126:J126)-K126</x:f>
        <x:v>0</x:v>
      </x:c>
      <x:c r="M126" s="43" t="n">
        <x:f>SUMIFS('Event Results'!$F$2:$F$351,'Event Results'!$A$2:$A$351,9,'Event Results'!$B$2:$B$351,"Performance",'Event Results'!$D$2:$D$351,B126)</x:f>
        <x:v>12</x:v>
      </x:c>
      <x:c r="N126" s="49" t="n">
        <x:f>L126+M126</x:f>
        <x:v>12</x:v>
      </x:c>
    </x:row>
    <x:row r="127">
      <x:c r="A127" s="25" t="n">
        <x:v>13</x:v>
      </x:c>
      <x:c r="B127" s="7" t="str">
        <x:v>Eric T</x:v>
      </x:c>
      <x:c r="C127" s="25" t="n">
        <x:f>SUMIFS('Event Results'!$F$2:$F$351,'Event Results'!$A$2:$A$351,1,'Event Results'!$B$2:$B$351,"Performance",'Event Results'!$D$2:$D$351,B127)</x:f>
        <x:v>0</x:v>
      </x:c>
      <x:c r="D127" s="25" t="n">
        <x:f>SUMIFS('Event Results'!$F$2:$F$351,'Event Results'!$A$2:$A$351,2,'Event Results'!$B$2:$B$351,"Performance",'Event Results'!$D$2:$D$351,B127)</x:f>
        <x:v>6</x:v>
      </x:c>
      <x:c r="E127" s="25" t="n">
        <x:f>SUMIFS('Event Results'!$F$2:$F$351,'Event Results'!$A$2:$A$351,3,'Event Results'!$B$2:$B$351,"Performance",'Event Results'!$D$2:$D$351,B127)</x:f>
        <x:v>0</x:v>
      </x:c>
      <x:c r="F127" s="25" t="n">
        <x:f>SUMIFS('Event Results'!$F$2:$F$351,'Event Results'!$A$2:$A$351,4,'Event Results'!$B$2:$B$351,"Performance",'Event Results'!$D$2:$D$351,B127)</x:f>
        <x:v>5</x:v>
      </x:c>
      <x:c r="G127" s="25" t="n">
        <x:f>SUMIFS('Event Results'!$F$2:$F$351,'Event Results'!$A$2:$A$351,5,'Event Results'!$B$2:$B$351,"Performance",'Event Results'!$D$2:$D$351,B127)</x:f>
        <x:v>0</x:v>
      </x:c>
      <x:c r="H127" s="25" t="n">
        <x:f>SUMIFS('Event Results'!$F$2:$F$351,'Event Results'!$A$2:$A$351,6,'Event Results'!$B$2:$B$351,"Performance",'Event Results'!$D$2:$D$351,B127)</x:f>
        <x:v>0</x:v>
      </x:c>
      <x:c r="I127" s="25" t="n">
        <x:f>SUMIFS('Event Results'!$F$2:$F$351,'Event Results'!$A$2:$A$351,7,'Event Results'!$B$2:$B$351,"Performance",'Event Results'!$D$2:$D$351,B127)</x:f>
        <x:v>0</x:v>
      </x:c>
      <x:c r="J127" s="25" t="n">
        <x:f>SUMIFS('Event Results'!$F$2:$F$351,'Event Results'!$A$2:$A$351,8,'Event Results'!$B$2:$B$351,"Performance",'Event Results'!$D$2:$D$351,B127)</x:f>
        <x:v>0</x:v>
      </x:c>
      <x:c r="K127" s="31" t="n">
        <x:f>MIN(C127:J127)+SMALL(C127:J127,2)</x:f>
        <x:v>0</x:v>
      </x:c>
      <x:c r="L127" s="37" t="n">
        <x:f>SUM(C127:J127)-K127</x:f>
        <x:v>11</x:v>
      </x:c>
      <x:c r="M127" s="43" t="n">
        <x:f>SUMIFS('Event Results'!$F$2:$F$351,'Event Results'!$A$2:$A$351,9,'Event Results'!$B$2:$B$351,"Performance",'Event Results'!$D$2:$D$351,B127)</x:f>
        <x:v>0</x:v>
      </x:c>
      <x:c r="N127" s="49" t="n">
        <x:f>L127+M127</x:f>
        <x:v>11</x:v>
      </x:c>
    </x:row>
    <x:row r="128">
      <x:c r="A128" s="25" t="n">
        <x:v>14</x:v>
      </x:c>
      <x:c r="B128" s="7" t="str">
        <x:v>Matthew S</x:v>
      </x:c>
      <x:c r="C128" s="25" t="n">
        <x:f>SUMIFS('Event Results'!$F$2:$F$351,'Event Results'!$A$2:$A$351,1,'Event Results'!$B$2:$B$351,"Performance",'Event Results'!$D$2:$D$351,B128)</x:f>
        <x:v>7</x:v>
      </x:c>
      <x:c r="D128" s="25" t="n">
        <x:f>SUMIFS('Event Results'!$F$2:$F$351,'Event Results'!$A$2:$A$351,2,'Event Results'!$B$2:$B$351,"Performance",'Event Results'!$D$2:$D$351,B128)</x:f>
        <x:v>0</x:v>
      </x:c>
      <x:c r="E128" s="25" t="n">
        <x:f>SUMIFS('Event Results'!$F$2:$F$351,'Event Results'!$A$2:$A$351,3,'Event Results'!$B$2:$B$351,"Performance",'Event Results'!$D$2:$D$351,B128)</x:f>
        <x:v>4</x:v>
      </x:c>
      <x:c r="F128" s="25" t="n">
        <x:f>SUMIFS('Event Results'!$F$2:$F$351,'Event Results'!$A$2:$A$351,4,'Event Results'!$B$2:$B$351,"Performance",'Event Results'!$D$2:$D$351,B128)</x:f>
        <x:v>0</x:v>
      </x:c>
      <x:c r="G128" s="25" t="n">
        <x:f>SUMIFS('Event Results'!$F$2:$F$351,'Event Results'!$A$2:$A$351,5,'Event Results'!$B$2:$B$351,"Performance",'Event Results'!$D$2:$D$351,B128)</x:f>
        <x:v>0</x:v>
      </x:c>
      <x:c r="H128" s="25" t="n">
        <x:f>SUMIFS('Event Results'!$F$2:$F$351,'Event Results'!$A$2:$A$351,6,'Event Results'!$B$2:$B$351,"Performance",'Event Results'!$D$2:$D$351,B128)</x:f>
        <x:v>0</x:v>
      </x:c>
      <x:c r="I128" s="25" t="n">
        <x:f>SUMIFS('Event Results'!$F$2:$F$351,'Event Results'!$A$2:$A$351,7,'Event Results'!$B$2:$B$351,"Performance",'Event Results'!$D$2:$D$351,B128)</x:f>
        <x:v>0</x:v>
      </x:c>
      <x:c r="J128" s="25" t="n">
        <x:f>SUMIFS('Event Results'!$F$2:$F$351,'Event Results'!$A$2:$A$351,8,'Event Results'!$B$2:$B$351,"Performance",'Event Results'!$D$2:$D$351,B128)</x:f>
        <x:v>0</x:v>
      </x:c>
      <x:c r="K128" s="31" t="n">
        <x:f>MIN(C128:J128)+SMALL(C128:J128,2)</x:f>
        <x:v>0</x:v>
      </x:c>
      <x:c r="L128" s="37" t="n">
        <x:f>SUM(C128:J128)-K128</x:f>
        <x:v>11</x:v>
      </x:c>
      <x:c r="M128" s="43" t="n">
        <x:f>SUMIFS('Event Results'!$F$2:$F$351,'Event Results'!$A$2:$A$351,9,'Event Results'!$B$2:$B$351,"Performance",'Event Results'!$D$2:$D$351,B128)</x:f>
        <x:v>0</x:v>
      </x:c>
      <x:c r="N128" s="49" t="n">
        <x:f>L128+M128</x:f>
        <x:v>11</x:v>
      </x:c>
    </x:row>
    <x:row r="129">
      <x:c r="A129" s="25" t="n">
        <x:v>15</x:v>
      </x:c>
      <x:c r="B129" s="7" t="str">
        <x:v>Mitch V</x:v>
      </x:c>
      <x:c r="C129" s="25" t="n">
        <x:f>SUMIFS('Event Results'!$F$2:$F$351,'Event Results'!$A$2:$A$351,1,'Event Results'!$B$2:$B$351,"Performance",'Event Results'!$D$2:$D$351,B129)</x:f>
        <x:v>0</x:v>
      </x:c>
      <x:c r="D129" s="25" t="n">
        <x:f>SUMIFS('Event Results'!$F$2:$F$351,'Event Results'!$A$2:$A$351,2,'Event Results'!$B$2:$B$351,"Performance",'Event Results'!$D$2:$D$351,B129)</x:f>
        <x:v>5</x:v>
      </x:c>
      <x:c r="E129" s="25" t="n">
        <x:f>SUMIFS('Event Results'!$F$2:$F$351,'Event Results'!$A$2:$A$351,3,'Event Results'!$B$2:$B$351,"Performance",'Event Results'!$D$2:$D$351,B129)</x:f>
        <x:v>0</x:v>
      </x:c>
      <x:c r="F129" s="25" t="n">
        <x:f>SUMIFS('Event Results'!$F$2:$F$351,'Event Results'!$A$2:$A$351,4,'Event Results'!$B$2:$B$351,"Performance",'Event Results'!$D$2:$D$351,B129)</x:f>
        <x:v>0</x:v>
      </x:c>
      <x:c r="G129" s="25" t="n">
        <x:f>SUMIFS('Event Results'!$F$2:$F$351,'Event Results'!$A$2:$A$351,5,'Event Results'!$B$2:$B$351,"Performance",'Event Results'!$D$2:$D$351,B129)</x:f>
        <x:v>0</x:v>
      </x:c>
      <x:c r="H129" s="25" t="n">
        <x:f>SUMIFS('Event Results'!$F$2:$F$351,'Event Results'!$A$2:$A$351,6,'Event Results'!$B$2:$B$351,"Performance",'Event Results'!$D$2:$D$351,B129)</x:f>
        <x:v>4</x:v>
      </x:c>
      <x:c r="I129" s="25" t="n">
        <x:f>SUMIFS('Event Results'!$F$2:$F$351,'Event Results'!$A$2:$A$351,7,'Event Results'!$B$2:$B$351,"Performance",'Event Results'!$D$2:$D$351,B129)</x:f>
        <x:v>0</x:v>
      </x:c>
      <x:c r="J129" s="25" t="n">
        <x:f>SUMIFS('Event Results'!$F$2:$F$351,'Event Results'!$A$2:$A$351,8,'Event Results'!$B$2:$B$351,"Performance",'Event Results'!$D$2:$D$351,B129)</x:f>
        <x:v>0</x:v>
      </x:c>
      <x:c r="K129" s="31" t="n">
        <x:f>MIN(C129:J129)+SMALL(C129:J129,2)</x:f>
        <x:v>0</x:v>
      </x:c>
      <x:c r="L129" s="37" t="n">
        <x:f>SUM(C129:J129)-K129</x:f>
        <x:v>9</x:v>
      </x:c>
      <x:c r="M129" s="43" t="n">
        <x:f>SUMIFS('Event Results'!$F$2:$F$351,'Event Results'!$A$2:$A$351,9,'Event Results'!$B$2:$B$351,"Performance",'Event Results'!$D$2:$D$351,B129)</x:f>
        <x:v>0</x:v>
      </x:c>
      <x:c r="N129" s="49" t="n">
        <x:f>L129+M129</x:f>
        <x:v>9</x:v>
      </x:c>
    </x:row>
    <x:row r="130">
      <x:c r="A130" s="25" t="n">
        <x:v>16</x:v>
      </x:c>
      <x:c r="B130" s="7" t="str">
        <x:v>Brian I</x:v>
      </x:c>
      <x:c r="C130" s="25" t="n">
        <x:f>SUMIFS('Event Results'!$F$2:$F$351,'Event Results'!$A$2:$A$351,1,'Event Results'!$B$2:$B$351,"Performance",'Event Results'!$D$2:$D$351,B130)</x:f>
        <x:v>0</x:v>
      </x:c>
      <x:c r="D130" s="25" t="n">
        <x:f>SUMIFS('Event Results'!$F$2:$F$351,'Event Results'!$A$2:$A$351,2,'Event Results'!$B$2:$B$351,"Performance",'Event Results'!$D$2:$D$351,B130)</x:f>
        <x:v>0</x:v>
      </x:c>
      <x:c r="E130" s="25" t="n">
        <x:f>SUMIFS('Event Results'!$F$2:$F$351,'Event Results'!$A$2:$A$351,3,'Event Results'!$B$2:$B$351,"Performance",'Event Results'!$D$2:$D$351,B130)</x:f>
        <x:v>8</x:v>
      </x:c>
      <x:c r="F130" s="25" t="n">
        <x:f>SUMIFS('Event Results'!$F$2:$F$351,'Event Results'!$A$2:$A$351,4,'Event Results'!$B$2:$B$351,"Performance",'Event Results'!$D$2:$D$351,B130)</x:f>
        <x:v>0</x:v>
      </x:c>
      <x:c r="G130" s="25" t="n">
        <x:f>SUMIFS('Event Results'!$F$2:$F$351,'Event Results'!$A$2:$A$351,5,'Event Results'!$B$2:$B$351,"Performance",'Event Results'!$D$2:$D$351,B130)</x:f>
        <x:v>0</x:v>
      </x:c>
      <x:c r="H130" s="25" t="n">
        <x:f>SUMIFS('Event Results'!$F$2:$F$351,'Event Results'!$A$2:$A$351,6,'Event Results'!$B$2:$B$351,"Performance",'Event Results'!$D$2:$D$351,B130)</x:f>
        <x:v>0</x:v>
      </x:c>
      <x:c r="I130" s="25" t="n">
        <x:f>SUMIFS('Event Results'!$F$2:$F$351,'Event Results'!$A$2:$A$351,7,'Event Results'!$B$2:$B$351,"Performance",'Event Results'!$D$2:$D$351,B130)</x:f>
        <x:v>0</x:v>
      </x:c>
      <x:c r="J130" s="25" t="n">
        <x:f>SUMIFS('Event Results'!$F$2:$F$351,'Event Results'!$A$2:$A$351,8,'Event Results'!$B$2:$B$351,"Performance",'Event Results'!$D$2:$D$351,B130)</x:f>
        <x:v>0</x:v>
      </x:c>
      <x:c r="K130" s="31" t="n">
        <x:f>MIN(C130:J130)+SMALL(C130:J130,2)</x:f>
        <x:v>0</x:v>
      </x:c>
      <x:c r="L130" s="37" t="n">
        <x:f>SUM(C130:J130)-K130</x:f>
        <x:v>8</x:v>
      </x:c>
      <x:c r="M130" s="43" t="n">
        <x:f>SUMIFS('Event Results'!$F$2:$F$351,'Event Results'!$A$2:$A$351,9,'Event Results'!$B$2:$B$351,"Performance",'Event Results'!$D$2:$D$351,B130)</x:f>
        <x:v>0</x:v>
      </x:c>
      <x:c r="N130" s="49" t="n">
        <x:f>L130+M130</x:f>
        <x:v>8</x:v>
      </x:c>
    </x:row>
    <x:row r="131">
      <x:c r="A131" s="25" t="n">
        <x:v>17</x:v>
      </x:c>
      <x:c r="B131" s="7" t="str">
        <x:v>Che hsin W</x:v>
      </x:c>
      <x:c r="C131" s="25" t="n">
        <x:f>SUMIFS('Event Results'!$F$2:$F$351,'Event Results'!$A$2:$A$351,1,'Event Results'!$B$2:$B$351,"Performance",'Event Results'!$D$2:$D$351,B131)</x:f>
        <x:v>0</x:v>
      </x:c>
      <x:c r="D131" s="25" t="n">
        <x:f>SUMIFS('Event Results'!$F$2:$F$351,'Event Results'!$A$2:$A$351,2,'Event Results'!$B$2:$B$351,"Performance",'Event Results'!$D$2:$D$351,B131)</x:f>
        <x:v>0</x:v>
      </x:c>
      <x:c r="E131" s="25" t="n">
        <x:f>SUMIFS('Event Results'!$F$2:$F$351,'Event Results'!$A$2:$A$351,3,'Event Results'!$B$2:$B$351,"Performance",'Event Results'!$D$2:$D$351,B131)</x:f>
        <x:v>1</x:v>
      </x:c>
      <x:c r="F131" s="25" t="n">
        <x:f>SUMIFS('Event Results'!$F$2:$F$351,'Event Results'!$A$2:$A$351,4,'Event Results'!$B$2:$B$351,"Performance",'Event Results'!$D$2:$D$351,B131)</x:f>
        <x:v>0</x:v>
      </x:c>
      <x:c r="G131" s="25" t="n">
        <x:f>SUMIFS('Event Results'!$F$2:$F$351,'Event Results'!$A$2:$A$351,5,'Event Results'!$B$2:$B$351,"Performance",'Event Results'!$D$2:$D$351,B131)</x:f>
        <x:v>0</x:v>
      </x:c>
      <x:c r="H131" s="25" t="n">
        <x:f>SUMIFS('Event Results'!$F$2:$F$351,'Event Results'!$A$2:$A$351,6,'Event Results'!$B$2:$B$351,"Performance",'Event Results'!$D$2:$D$351,B131)</x:f>
        <x:v>0</x:v>
      </x:c>
      <x:c r="I131" s="25" t="n">
        <x:f>SUMIFS('Event Results'!$F$2:$F$351,'Event Results'!$A$2:$A$351,7,'Event Results'!$B$2:$B$351,"Performance",'Event Results'!$D$2:$D$351,B131)</x:f>
        <x:v>5</x:v>
      </x:c>
      <x:c r="J131" s="25" t="n">
        <x:f>SUMIFS('Event Results'!$F$2:$F$351,'Event Results'!$A$2:$A$351,8,'Event Results'!$B$2:$B$351,"Performance",'Event Results'!$D$2:$D$351,B131)</x:f>
        <x:v>0</x:v>
      </x:c>
      <x:c r="K131" s="31" t="n">
        <x:f>MIN(C131:J131)+SMALL(C131:J131,2)</x:f>
        <x:v>0</x:v>
      </x:c>
      <x:c r="L131" s="37" t="n">
        <x:f>SUM(C131:J131)-K131</x:f>
        <x:v>6</x:v>
      </x:c>
      <x:c r="M131" s="43" t="n">
        <x:f>SUMIFS('Event Results'!$F$2:$F$351,'Event Results'!$A$2:$A$351,9,'Event Results'!$B$2:$B$351,"Performance",'Event Results'!$D$2:$D$351,B131)</x:f>
        <x:v>0</x:v>
      </x:c>
      <x:c r="N131" s="49" t="n">
        <x:f>L131+M131</x:f>
        <x:v>6</x:v>
      </x:c>
    </x:row>
    <x:row r="132">
      <x:c r="A132" s="25" t="n">
        <x:v>18</x:v>
      </x:c>
      <x:c r="B132" s="7" t="str">
        <x:v>Trevor C</x:v>
      </x:c>
      <x:c r="C132" s="25" t="n">
        <x:f>SUMIFS('Event Results'!$F$2:$F$351,'Event Results'!$A$2:$A$351,1,'Event Results'!$B$2:$B$351,"Performance",'Event Results'!$D$2:$D$351,B132)</x:f>
        <x:v>0</x:v>
      </x:c>
      <x:c r="D132" s="25" t="n">
        <x:f>SUMIFS('Event Results'!$F$2:$F$351,'Event Results'!$A$2:$A$351,2,'Event Results'!$B$2:$B$351,"Performance",'Event Results'!$D$2:$D$351,B132)</x:f>
        <x:v>0</x:v>
      </x:c>
      <x:c r="E132" s="25" t="n">
        <x:f>SUMIFS('Event Results'!$F$2:$F$351,'Event Results'!$A$2:$A$351,3,'Event Results'!$B$2:$B$351,"Performance",'Event Results'!$D$2:$D$351,B132)</x:f>
        <x:v>0</x:v>
      </x:c>
      <x:c r="F132" s="25" t="n">
        <x:f>SUMIFS('Event Results'!$F$2:$F$351,'Event Results'!$A$2:$A$351,4,'Event Results'!$B$2:$B$351,"Performance",'Event Results'!$D$2:$D$351,B132)</x:f>
        <x:v>0</x:v>
      </x:c>
      <x:c r="G132" s="25" t="n">
        <x:f>SUMIFS('Event Results'!$F$2:$F$351,'Event Results'!$A$2:$A$351,5,'Event Results'!$B$2:$B$351,"Performance",'Event Results'!$D$2:$D$351,B132)</x:f>
        <x:v>0</x:v>
      </x:c>
      <x:c r="H132" s="25" t="n">
        <x:f>SUMIFS('Event Results'!$F$2:$F$351,'Event Results'!$A$2:$A$351,6,'Event Results'!$B$2:$B$351,"Performance",'Event Results'!$D$2:$D$351,B132)</x:f>
        <x:v>0</x:v>
      </x:c>
      <x:c r="I132" s="25" t="n">
        <x:f>SUMIFS('Event Results'!$F$2:$F$351,'Event Results'!$A$2:$A$351,7,'Event Results'!$B$2:$B$351,"Performance",'Event Results'!$D$2:$D$351,B132)</x:f>
        <x:v>0</x:v>
      </x:c>
      <x:c r="J132" s="25" t="n">
        <x:f>SUMIFS('Event Results'!$F$2:$F$351,'Event Results'!$A$2:$A$351,8,'Event Results'!$B$2:$B$351,"Performance",'Event Results'!$D$2:$D$351,B132)</x:f>
        <x:v>0</x:v>
      </x:c>
      <x:c r="K132" s="31" t="n">
        <x:f>MIN(C132:J132)+SMALL(C132:J132,2)</x:f>
        <x:v>0</x:v>
      </x:c>
      <x:c r="L132" s="37" t="n">
        <x:f>SUM(C132:J132)-K132</x:f>
        <x:v>0</x:v>
      </x:c>
      <x:c r="M132" s="43" t="n">
        <x:f>SUMIFS('Event Results'!$F$2:$F$351,'Event Results'!$A$2:$A$351,9,'Event Results'!$B$2:$B$351,"Performance",'Event Results'!$D$2:$D$351,B132)</x:f>
        <x:v>6</x:v>
      </x:c>
      <x:c r="N132" s="49" t="n">
        <x:f>L132+M132</x:f>
        <x:v>6</x:v>
      </x:c>
    </x:row>
    <x:row r="133">
      <x:c r="A133" s="25" t="n">
        <x:v>19</x:v>
      </x:c>
      <x:c r="B133" s="7" t="str">
        <x:v>Clint W</x:v>
      </x:c>
      <x:c r="C133" s="25" t="n">
        <x:f>SUMIFS('Event Results'!$F$2:$F$351,'Event Results'!$A$2:$A$351,1,'Event Results'!$B$2:$B$351,"Performance",'Event Results'!$D$2:$D$351,B133)</x:f>
        <x:v>0</x:v>
      </x:c>
      <x:c r="D133" s="25" t="n">
        <x:f>SUMIFS('Event Results'!$F$2:$F$351,'Event Results'!$A$2:$A$351,2,'Event Results'!$B$2:$B$351,"Performance",'Event Results'!$D$2:$D$351,B133)</x:f>
        <x:v>4</x:v>
      </x:c>
      <x:c r="E133" s="25" t="n">
        <x:f>SUMIFS('Event Results'!$F$2:$F$351,'Event Results'!$A$2:$A$351,3,'Event Results'!$B$2:$B$351,"Performance",'Event Results'!$D$2:$D$351,B133)</x:f>
        <x:v>0</x:v>
      </x:c>
      <x:c r="F133" s="25" t="n">
        <x:f>SUMIFS('Event Results'!$F$2:$F$351,'Event Results'!$A$2:$A$351,4,'Event Results'!$B$2:$B$351,"Performance",'Event Results'!$D$2:$D$351,B133)</x:f>
        <x:v>0</x:v>
      </x:c>
      <x:c r="G133" s="25" t="n">
        <x:f>SUMIFS('Event Results'!$F$2:$F$351,'Event Results'!$A$2:$A$351,5,'Event Results'!$B$2:$B$351,"Performance",'Event Results'!$D$2:$D$351,B133)</x:f>
        <x:v>0</x:v>
      </x:c>
      <x:c r="H133" s="25" t="n">
        <x:f>SUMIFS('Event Results'!$F$2:$F$351,'Event Results'!$A$2:$A$351,6,'Event Results'!$B$2:$B$351,"Performance",'Event Results'!$D$2:$D$351,B133)</x:f>
        <x:v>0</x:v>
      </x:c>
      <x:c r="I133" s="25" t="n">
        <x:f>SUMIFS('Event Results'!$F$2:$F$351,'Event Results'!$A$2:$A$351,7,'Event Results'!$B$2:$B$351,"Performance",'Event Results'!$D$2:$D$351,B133)</x:f>
        <x:v>0</x:v>
      </x:c>
      <x:c r="J133" s="25" t="n">
        <x:f>SUMIFS('Event Results'!$F$2:$F$351,'Event Results'!$A$2:$A$351,8,'Event Results'!$B$2:$B$351,"Performance",'Event Results'!$D$2:$D$351,B133)</x:f>
        <x:v>0</x:v>
      </x:c>
      <x:c r="K133" s="31" t="n">
        <x:f>MIN(C133:J133)+SMALL(C133:J133,2)</x:f>
        <x:v>0</x:v>
      </x:c>
      <x:c r="L133" s="37" t="n">
        <x:f>SUM(C133:J133)-K133</x:f>
        <x:v>4</x:v>
      </x:c>
      <x:c r="M133" s="43" t="n">
        <x:f>SUMIFS('Event Results'!$F$2:$F$351,'Event Results'!$A$2:$A$351,9,'Event Results'!$B$2:$B$351,"Performance",'Event Results'!$D$2:$D$351,B133)</x:f>
        <x:v>0</x:v>
      </x:c>
      <x:c r="N133" s="49" t="n">
        <x:f>L133+M133</x:f>
        <x:v>4</x:v>
      </x:c>
    </x:row>
    <x:row r="134">
      <x:c r="A134" s="25" t="n">
        <x:v>20</x:v>
      </x:c>
      <x:c r="B134" s="7" t="str">
        <x:v>Jordan D</x:v>
      </x:c>
      <x:c r="C134" s="25" t="n">
        <x:f>SUMIFS('Event Results'!$F$2:$F$351,'Event Results'!$A$2:$A$351,1,'Event Results'!$B$2:$B$351,"Performance",'Event Results'!$D$2:$D$351,B134)</x:f>
        <x:v>0</x:v>
      </x:c>
      <x:c r="D134" s="25" t="n">
        <x:f>SUMIFS('Event Results'!$F$2:$F$351,'Event Results'!$A$2:$A$351,2,'Event Results'!$B$2:$B$351,"Performance",'Event Results'!$D$2:$D$351,B134)</x:f>
        <x:v>0</x:v>
      </x:c>
      <x:c r="E134" s="25" t="n">
        <x:f>SUMIFS('Event Results'!$F$2:$F$351,'Event Results'!$A$2:$A$351,3,'Event Results'!$B$2:$B$351,"Performance",'Event Results'!$D$2:$D$351,B134)</x:f>
        <x:v>0</x:v>
      </x:c>
      <x:c r="F134" s="25" t="n">
        <x:f>SUMIFS('Event Results'!$F$2:$F$351,'Event Results'!$A$2:$A$351,4,'Event Results'!$B$2:$B$351,"Performance",'Event Results'!$D$2:$D$351,B134)</x:f>
        <x:v>0</x:v>
      </x:c>
      <x:c r="G134" s="25" t="n">
        <x:f>SUMIFS('Event Results'!$F$2:$F$351,'Event Results'!$A$2:$A$351,5,'Event Results'!$B$2:$B$351,"Performance",'Event Results'!$D$2:$D$351,B134)</x:f>
        <x:v>0</x:v>
      </x:c>
      <x:c r="H134" s="25" t="n">
        <x:f>SUMIFS('Event Results'!$F$2:$F$351,'Event Results'!$A$2:$A$351,6,'Event Results'!$B$2:$B$351,"Performance",'Event Results'!$D$2:$D$351,B134)</x:f>
        <x:v>0</x:v>
      </x:c>
      <x:c r="I134" s="25" t="n">
        <x:f>SUMIFS('Event Results'!$F$2:$F$351,'Event Results'!$A$2:$A$351,7,'Event Results'!$B$2:$B$351,"Performance",'Event Results'!$D$2:$D$351,B134)</x:f>
        <x:v>0</x:v>
      </x:c>
      <x:c r="J134" s="25" t="n">
        <x:f>SUMIFS('Event Results'!$F$2:$F$351,'Event Results'!$A$2:$A$351,8,'Event Results'!$B$2:$B$351,"Performance",'Event Results'!$D$2:$D$351,B134)</x:f>
        <x:v>0</x:v>
      </x:c>
      <x:c r="K134" s="31" t="n">
        <x:f>MIN(C134:J134)+SMALL(C134:J134,2)</x:f>
        <x:v>0</x:v>
      </x:c>
      <x:c r="L134" s="37" t="n">
        <x:f>SUM(C134:J134)-K134</x:f>
        <x:v>0</x:v>
      </x:c>
      <x:c r="M134" s="43" t="n">
        <x:f>SUMIFS('Event Results'!$F$2:$F$351,'Event Results'!$A$2:$A$351,9,'Event Results'!$B$2:$B$351,"Performance",'Event Results'!$D$2:$D$351,B134)</x:f>
        <x:v>3</x:v>
      </x:c>
      <x:c r="N134" s="49" t="n">
        <x:f>L134+M134</x:f>
        <x:v>3</x:v>
      </x:c>
    </x:row>
    <x:row r="135">
      <x:c r="A135" s="25" t="n">
        <x:v>21</x:v>
      </x:c>
      <x:c r="B135" s="7" t="str">
        <x:v>Ryan K</x:v>
      </x:c>
      <x:c r="C135" s="25" t="n">
        <x:f>SUMIFS('Event Results'!$F$2:$F$351,'Event Results'!$A$2:$A$351,1,'Event Results'!$B$2:$B$351,"Performance",'Event Results'!$D$2:$D$351,B135)</x:f>
        <x:v>0</x:v>
      </x:c>
      <x:c r="D135" s="25" t="n">
        <x:f>SUMIFS('Event Results'!$F$2:$F$351,'Event Results'!$A$2:$A$351,2,'Event Results'!$B$2:$B$351,"Performance",'Event Results'!$D$2:$D$351,B135)</x:f>
        <x:v>0</x:v>
      </x:c>
      <x:c r="E135" s="25" t="n">
        <x:f>SUMIFS('Event Results'!$F$2:$F$351,'Event Results'!$A$2:$A$351,3,'Event Results'!$B$2:$B$351,"Performance",'Event Results'!$D$2:$D$351,B135)</x:f>
        <x:v>0</x:v>
      </x:c>
      <x:c r="F135" s="25" t="n">
        <x:f>SUMIFS('Event Results'!$F$2:$F$351,'Event Results'!$A$2:$A$351,4,'Event Results'!$B$2:$B$351,"Performance",'Event Results'!$D$2:$D$351,B135)</x:f>
        <x:v>0</x:v>
      </x:c>
      <x:c r="G135" s="25" t="n">
        <x:f>SUMIFS('Event Results'!$F$2:$F$351,'Event Results'!$A$2:$A$351,5,'Event Results'!$B$2:$B$351,"Performance",'Event Results'!$D$2:$D$351,B135)</x:f>
        <x:v>0</x:v>
      </x:c>
      <x:c r="H135" s="25" t="n">
        <x:f>SUMIFS('Event Results'!$F$2:$F$351,'Event Results'!$A$2:$A$351,6,'Event Results'!$B$2:$B$351,"Performance",'Event Results'!$D$2:$D$351,B135)</x:f>
        <x:v>0</x:v>
      </x:c>
      <x:c r="I135" s="25" t="n">
        <x:f>SUMIFS('Event Results'!$F$2:$F$351,'Event Results'!$A$2:$A$351,7,'Event Results'!$B$2:$B$351,"Performance",'Event Results'!$D$2:$D$351,B135)</x:f>
        <x:v>3</x:v>
      </x:c>
      <x:c r="J135" s="25" t="n">
        <x:f>SUMIFS('Event Results'!$F$2:$F$351,'Event Results'!$A$2:$A$351,8,'Event Results'!$B$2:$B$351,"Performance",'Event Results'!$D$2:$D$351,B135)</x:f>
        <x:v>0</x:v>
      </x:c>
      <x:c r="K135" s="31" t="n">
        <x:f>MIN(C135:J135)+SMALL(C135:J135,2)</x:f>
        <x:v>0</x:v>
      </x:c>
      <x:c r="L135" s="37" t="n">
        <x:f>SUM(C135:J135)-K135</x:f>
        <x:v>3</x:v>
      </x:c>
      <x:c r="M135" s="43" t="n">
        <x:f>SUMIFS('Event Results'!$F$2:$F$351,'Event Results'!$A$2:$A$351,9,'Event Results'!$B$2:$B$351,"Performance",'Event Results'!$D$2:$D$351,B135)</x:f>
        <x:v>0</x:v>
      </x:c>
      <x:c r="N135" s="49" t="n">
        <x:f>L135+M135</x:f>
        <x:v>3</x:v>
      </x:c>
    </x:row>
    <x:row r="136">
      <x:c r="A136" s="26" t="n">
        <x:v>22</x:v>
      </x:c>
      <x:c r="B136" s="8" t="str">
        <x:v>Chris C</x:v>
      </x:c>
      <x:c r="C136" s="26" t="n">
        <x:f>SUMIFS('Event Results'!$F$2:$F$351,'Event Results'!$A$2:$A$351,1,'Event Results'!$B$2:$B$351,"Performance",'Event Results'!$D$2:$D$351,B136)</x:f>
        <x:v>0</x:v>
      </x:c>
      <x:c r="D136" s="26" t="n">
        <x:f>SUMIFS('Event Results'!$F$2:$F$351,'Event Results'!$A$2:$A$351,2,'Event Results'!$B$2:$B$351,"Performance",'Event Results'!$D$2:$D$351,B136)</x:f>
        <x:v>0</x:v>
      </x:c>
      <x:c r="E136" s="26" t="n">
        <x:f>SUMIFS('Event Results'!$F$2:$F$351,'Event Results'!$A$2:$A$351,3,'Event Results'!$B$2:$B$351,"Performance",'Event Results'!$D$2:$D$351,B136)</x:f>
        <x:v>0</x:v>
      </x:c>
      <x:c r="F136" s="26" t="n">
        <x:f>SUMIFS('Event Results'!$F$2:$F$351,'Event Results'!$A$2:$A$351,4,'Event Results'!$B$2:$B$351,"Performance",'Event Results'!$D$2:$D$351,B136)</x:f>
        <x:v>0</x:v>
      </x:c>
      <x:c r="G136" s="26" t="n">
        <x:f>SUMIFS('Event Results'!$F$2:$F$351,'Event Results'!$A$2:$A$351,5,'Event Results'!$B$2:$B$351,"Performance",'Event Results'!$D$2:$D$351,B136)</x:f>
        <x:v>0</x:v>
      </x:c>
      <x:c r="H136" s="26" t="n">
        <x:f>SUMIFS('Event Results'!$F$2:$F$351,'Event Results'!$A$2:$A$351,6,'Event Results'!$B$2:$B$351,"Performance",'Event Results'!$D$2:$D$351,B136)</x:f>
        <x:v>0</x:v>
      </x:c>
      <x:c r="I136" s="26" t="n">
        <x:f>SUMIFS('Event Results'!$F$2:$F$351,'Event Results'!$A$2:$A$351,7,'Event Results'!$B$2:$B$351,"Performance",'Event Results'!$D$2:$D$351,B136)</x:f>
        <x:v>2</x:v>
      </x:c>
      <x:c r="J136" s="26" t="n">
        <x:f>SUMIFS('Event Results'!$F$2:$F$351,'Event Results'!$A$2:$A$351,8,'Event Results'!$B$2:$B$351,"Performance",'Event Results'!$D$2:$D$351,B136)</x:f>
        <x:v>0</x:v>
      </x:c>
      <x:c r="K136" s="32" t="n">
        <x:f>MIN(C136:J136)+SMALL(C136:J136,2)</x:f>
        <x:v>0</x:v>
      </x:c>
      <x:c r="L136" s="38" t="n">
        <x:f>SUM(C136:J136)-K136</x:f>
        <x:v>2</x:v>
      </x:c>
      <x:c r="M136" s="44" t="n">
        <x:f>SUMIFS('Event Results'!$F$2:$F$351,'Event Results'!$A$2:$A$351,9,'Event Results'!$B$2:$B$351,"Performance",'Event Results'!$D$2:$D$351,B136)</x:f>
        <x:v>0</x:v>
      </x:c>
      <x:c r="N136" s="50" t="n">
        <x:f>L136+M136</x:f>
        <x:v>2</x:v>
      </x:c>
    </x:row>
  </x:sheetData>
  <x:mergeCells>
    <x:mergeCell ref="A1:N1"/>
    <x:mergeCell ref="A2:N2"/>
    <x:mergeCell ref="A4:N4"/>
    <x:mergeCell ref="A29:N29"/>
    <x:mergeCell ref="A78:N78"/>
    <x:mergeCell ref="A113:N11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4.889999866485596" hidden="0" customWidth="1"/>
    <x:col min="2" max="2" width="9.779999732971191" hidden="0" customWidth="1"/>
    <x:col min="3" max="3" width="6.889999866485596" hidden="0" customWidth="1"/>
    <x:col min="4" max="4" width="24" hidden="0" customWidth="1"/>
    <x:col min="5" max="5" width="6.670000076293945" hidden="0" customWidth="1"/>
    <x:col min="6" max="6" width="5.440000057220459" hidden="0" customWidth="1"/>
  </x:cols>
  <x:sheetData>
    <x:row r="1">
      <x:c r="A1" s="9" t="str">
        <x:v>Event</x:v>
      </x:c>
      <x:c r="B1" s="10" t="str">
        <x:v>Class</x:v>
      </x:c>
      <x:c r="C1" s="10" t="str">
        <x:v>Position</x:v>
      </x:c>
      <x:c r="D1" s="4" t="str">
        <x:v>Driver (normalized)</x:v>
      </x:c>
      <x:c r="E1" s="10" t="str">
        <x:v>Status</x:v>
      </x:c>
      <x:c r="F1" s="11" t="str">
        <x:v>Points</x:v>
      </x:c>
    </x:row>
    <x:row r="2">
      <x:c r="A2" s="6" t="n">
        <x:v>1</x:v>
      </x:c>
      <x:c r="B2" s="6" t="str">
        <x:v>Daily</x:v>
      </x:c>
      <x:c r="C2" s="6" t="n">
        <x:v>1</x:v>
      </x:c>
      <x:c r="D2" s="6" t="str">
        <x:v>Zachary B</x:v>
      </x:c>
      <x:c r="E2" s="6" t="str">
        <x:v>Finished</x:v>
      </x:c>
      <x:c r="F2" s="6" t="n">
        <x:f>IF(E2="DNS",0,MAX(0,11-C2)*IF(A2=9,1.5,1))</x:f>
        <x:v>10</x:v>
      </x:c>
    </x:row>
    <x:row r="3">
      <x:c r="A3" s="7" t="n">
        <x:v>1</x:v>
      </x:c>
      <x:c r="B3" s="7" t="str">
        <x:v>Daily</x:v>
      </x:c>
      <x:c r="C3" s="7" t="n">
        <x:v>2</x:v>
      </x:c>
      <x:c r="D3" s="7" t="str">
        <x:v>Mike B</x:v>
      </x:c>
      <x:c r="E3" s="7" t="str">
        <x:v>Finished</x:v>
      </x:c>
      <x:c r="F3" s="7" t="n">
        <x:f>IF(E3="DNS",0,MAX(0,11-C3)*IF(A3=9,1.5,1))</x:f>
        <x:v>9</x:v>
      </x:c>
    </x:row>
    <x:row r="4">
      <x:c r="A4" s="7" t="n">
        <x:v>1</x:v>
      </x:c>
      <x:c r="B4" s="7" t="str">
        <x:v>Daily</x:v>
      </x:c>
      <x:c r="C4" s="7" t="n">
        <x:v>3</x:v>
      </x:c>
      <x:c r="D4" s="7" t="str">
        <x:v>Steve M</x:v>
      </x:c>
      <x:c r="E4" s="7" t="str">
        <x:v>Finished</x:v>
      </x:c>
      <x:c r="F4" s="7" t="n">
        <x:f>IF(E4="DNS",0,MAX(0,11-C4)*IF(A4=9,1.5,1))</x:f>
        <x:v>8</x:v>
      </x:c>
    </x:row>
    <x:row r="5">
      <x:c r="A5" s="7" t="n">
        <x:v>1</x:v>
      </x:c>
      <x:c r="B5" s="7" t="str">
        <x:v>Daily</x:v>
      </x:c>
      <x:c r="C5" s="7" t="n">
        <x:v>4</x:v>
      </x:c>
      <x:c r="D5" s="7" t="str">
        <x:v>Thanh N</x:v>
      </x:c>
      <x:c r="E5" s="7" t="str">
        <x:v>Finished</x:v>
      </x:c>
      <x:c r="F5" s="7" t="n">
        <x:f>IF(E5="DNS",0,MAX(0,11-C5)*IF(A5=9,1.5,1))</x:f>
        <x:v>7</x:v>
      </x:c>
    </x:row>
    <x:row r="6">
      <x:c r="A6" s="7" t="n">
        <x:v>1</x:v>
      </x:c>
      <x:c r="B6" s="7" t="str">
        <x:v>Sport</x:v>
      </x:c>
      <x:c r="C6" s="7" t="n">
        <x:v>1</x:v>
      </x:c>
      <x:c r="D6" s="7" t="str">
        <x:v>Jeremy N</x:v>
      </x:c>
      <x:c r="E6" s="7" t="str">
        <x:v>Finished</x:v>
      </x:c>
      <x:c r="F6" s="7" t="n">
        <x:f>IF(E6="DNS",0,MAX(0,11-C6)*IF(A6=9,1.5,1))</x:f>
        <x:v>10</x:v>
      </x:c>
    </x:row>
    <x:row r="7">
      <x:c r="A7" s="7" t="n">
        <x:v>1</x:v>
      </x:c>
      <x:c r="B7" s="7" t="str">
        <x:v>Sport</x:v>
      </x:c>
      <x:c r="C7" s="7" t="n">
        <x:v>2</x:v>
      </x:c>
      <x:c r="D7" s="7" t="str">
        <x:v>Mungai K</x:v>
      </x:c>
      <x:c r="E7" s="7" t="str">
        <x:v>Finished</x:v>
      </x:c>
      <x:c r="F7" s="7" t="n">
        <x:f>IF(E7="DNS",0,MAX(0,11-C7)*IF(A7=9,1.5,1))</x:f>
        <x:v>9</x:v>
      </x:c>
    </x:row>
    <x:row r="8">
      <x:c r="A8" s="7" t="n">
        <x:v>1</x:v>
      </x:c>
      <x:c r="B8" s="7" t="str">
        <x:v>Sport</x:v>
      </x:c>
      <x:c r="C8" s="7" t="n">
        <x:v>3</x:v>
      </x:c>
      <x:c r="D8" s="7" t="str">
        <x:v>Jeff H</x:v>
      </x:c>
      <x:c r="E8" s="7" t="str">
        <x:v>Finished</x:v>
      </x:c>
      <x:c r="F8" s="7" t="n">
        <x:f>IF(E8="DNS",0,MAX(0,11-C8)*IF(A8=9,1.5,1))</x:f>
        <x:v>8</x:v>
      </x:c>
    </x:row>
    <x:row r="9">
      <x:c r="A9" s="7" t="n">
        <x:v>1</x:v>
      </x:c>
      <x:c r="B9" s="7" t="str">
        <x:v>Sport</x:v>
      </x:c>
      <x:c r="C9" s="7" t="n">
        <x:v>4</x:v>
      </x:c>
      <x:c r="D9" s="7" t="str">
        <x:v>Everett H</x:v>
      </x:c>
      <x:c r="E9" s="7" t="str">
        <x:v>Finished</x:v>
      </x:c>
      <x:c r="F9" s="7" t="n">
        <x:f>IF(E9="DNS",0,MAX(0,11-C9)*IF(A9=9,1.5,1))</x:f>
        <x:v>7</x:v>
      </x:c>
    </x:row>
    <x:row r="10">
      <x:c r="A10" s="7" t="n">
        <x:v>1</x:v>
      </x:c>
      <x:c r="B10" s="7" t="str">
        <x:v>Sport</x:v>
      </x:c>
      <x:c r="C10" s="7" t="n">
        <x:v>5</x:v>
      </x:c>
      <x:c r="D10" s="7" t="str">
        <x:v>Terry M</x:v>
      </x:c>
      <x:c r="E10" s="7" t="str">
        <x:v>Finished</x:v>
      </x:c>
      <x:c r="F10" s="7" t="n">
        <x:f>IF(E10="DNS",0,MAX(0,11-C10)*IF(A10=9,1.5,1))</x:f>
        <x:v>6</x:v>
      </x:c>
    </x:row>
    <x:row r="11">
      <x:c r="A11" s="7" t="n">
        <x:v>1</x:v>
      </x:c>
      <x:c r="B11" s="7" t="str">
        <x:v>Sport</x:v>
      </x:c>
      <x:c r="C11" s="7" t="n">
        <x:v>6</x:v>
      </x:c>
      <x:c r="D11" s="7" t="str">
        <x:v>Dameon P</x:v>
      </x:c>
      <x:c r="E11" s="7" t="str">
        <x:v>Finished</x:v>
      </x:c>
      <x:c r="F11" s="7" t="n">
        <x:f>IF(E11="DNS",0,MAX(0,11-C11)*IF(A11=9,1.5,1))</x:f>
        <x:v>5</x:v>
      </x:c>
    </x:row>
    <x:row r="12">
      <x:c r="A12" s="7" t="n">
        <x:v>1</x:v>
      </x:c>
      <x:c r="B12" s="7" t="str">
        <x:v>Sport</x:v>
      </x:c>
      <x:c r="C12" s="7" t="n">
        <x:v>7</x:v>
      </x:c>
      <x:c r="D12" s="7" t="str">
        <x:v>Caleb Short</x:v>
      </x:c>
      <x:c r="E12" s="7" t="str">
        <x:v>Finished</x:v>
      </x:c>
      <x:c r="F12" s="7" t="n">
        <x:f>IF(E12="DNS",0,MAX(0,11-C12)*IF(A12=9,1.5,1))</x:f>
        <x:v>4</x:v>
      </x:c>
    </x:row>
    <x:row r="13">
      <x:c r="A13" s="7" t="n">
        <x:v>1</x:v>
      </x:c>
      <x:c r="B13" s="7" t="str">
        <x:v>Sport</x:v>
      </x:c>
      <x:c r="C13" s="7" t="n">
        <x:v>8</x:v>
      </x:c>
      <x:c r="D13" s="7" t="str">
        <x:v>Ian R</x:v>
      </x:c>
      <x:c r="E13" s="7" t="str">
        <x:v>Finished</x:v>
      </x:c>
      <x:c r="F13" s="7" t="n">
        <x:f>IF(E13="DNS",0,MAX(0,11-C13)*IF(A13=9,1.5,1))</x:f>
        <x:v>3</x:v>
      </x:c>
    </x:row>
    <x:row r="14">
      <x:c r="A14" s="7" t="n">
        <x:v>1</x:v>
      </x:c>
      <x:c r="B14" s="7" t="str">
        <x:v>Sport</x:v>
      </x:c>
      <x:c r="C14" s="7" t="n">
        <x:v>9</x:v>
      </x:c>
      <x:c r="D14" s="7" t="str">
        <x:v>Dennis G</x:v>
      </x:c>
      <x:c r="E14" s="7" t="str">
        <x:v>Finished</x:v>
      </x:c>
      <x:c r="F14" s="7" t="n">
        <x:f>IF(E14="DNS",0,MAX(0,11-C14)*IF(A14=9,1.5,1))</x:f>
        <x:v>2</x:v>
      </x:c>
    </x:row>
    <x:row r="15">
      <x:c r="A15" s="7" t="n">
        <x:v>1</x:v>
      </x:c>
      <x:c r="B15" s="7" t="str">
        <x:v>Sport</x:v>
      </x:c>
      <x:c r="C15" s="7" t="n">
        <x:v>10</x:v>
      </x:c>
      <x:c r="D15" s="7" t="str">
        <x:v>Spencer R</x:v>
      </x:c>
      <x:c r="E15" s="7" t="str">
        <x:v>Finished</x:v>
      </x:c>
      <x:c r="F15" s="7" t="n">
        <x:f>IF(E15="DNS",0,MAX(0,11-C15)*IF(A15=9,1.5,1))</x:f>
        <x:v>1</x:v>
      </x:c>
    </x:row>
    <x:row r="16">
      <x:c r="A16" s="7" t="n">
        <x:v>1</x:v>
      </x:c>
      <x:c r="B16" s="7" t="str">
        <x:v>Sport</x:v>
      </x:c>
      <x:c r="C16" s="7" t="n">
        <x:v>11</x:v>
      </x:c>
      <x:c r="D16" s="7" t="str">
        <x:v>Jax L</x:v>
      </x:c>
      <x:c r="E16" s="7" t="str">
        <x:v>Finished</x:v>
      </x:c>
      <x:c r="F16" s="7" t="n">
        <x:f>IF(E16="DNS",0,MAX(0,11-C16)*IF(A16=9,1.5,1))</x:f>
        <x:v>0</x:v>
      </x:c>
    </x:row>
    <x:row r="17">
      <x:c r="A17" s="7" t="n">
        <x:v>1</x:v>
      </x:c>
      <x:c r="B17" s="7" t="str">
        <x:v>Sport</x:v>
      </x:c>
      <x:c r="C17" s="7" t="n">
        <x:v>12</x:v>
      </x:c>
      <x:c r="D17" s="7" t="str">
        <x:v>Allen P</x:v>
      </x:c>
      <x:c r="E17" s="7" t="str">
        <x:v>Finished</x:v>
      </x:c>
      <x:c r="F17" s="7" t="n">
        <x:f>IF(E17="DNS",0,MAX(0,11-C17)*IF(A17=9,1.5,1))</x:f>
        <x:v>0</x:v>
      </x:c>
    </x:row>
    <x:row r="18">
      <x:c r="A18" s="7" t="n">
        <x:v>1</x:v>
      </x:c>
      <x:c r="B18" s="7" t="str">
        <x:v>Sport</x:v>
      </x:c>
      <x:c r="C18" s="7" t="n">
        <x:v>13</x:v>
      </x:c>
      <x:c r="D18" s="7" t="str">
        <x:v>Evan F</x:v>
      </x:c>
      <x:c r="E18" s="7" t="str">
        <x:v>Finished</x:v>
      </x:c>
      <x:c r="F18" s="7" t="n">
        <x:f>IF(E18="DNS",0,MAX(0,11-C18)*IF(A18=9,1.5,1))</x:f>
        <x:v>0</x:v>
      </x:c>
    </x:row>
    <x:row r="19">
      <x:c r="A19" s="7" t="n">
        <x:v>1</x:v>
      </x:c>
      <x:c r="B19" s="7" t="str">
        <x:v>Sport</x:v>
      </x:c>
      <x:c r="C19" s="7" t="n">
        <x:v>14</x:v>
      </x:c>
      <x:c r="D19" s="7" t="str">
        <x:v>Erin G</x:v>
      </x:c>
      <x:c r="E19" s="7" t="str">
        <x:v>Finished</x:v>
      </x:c>
      <x:c r="F19" s="7" t="n">
        <x:f>IF(E19="DNS",0,MAX(0,11-C19)*IF(A19=9,1.5,1))</x:f>
        <x:v>0</x:v>
      </x:c>
    </x:row>
    <x:row r="20">
      <x:c r="A20" s="7" t="n">
        <x:v>1</x:v>
      </x:c>
      <x:c r="B20" s="7" t="str">
        <x:v>Sport</x:v>
      </x:c>
      <x:c r="C20" s="7" t="n">
        <x:v>15</x:v>
      </x:c>
      <x:c r="D20" s="7" t="str">
        <x:v>B Alleya</x:v>
      </x:c>
      <x:c r="E20" s="7" t="str">
        <x:v>Finished</x:v>
      </x:c>
      <x:c r="F20" s="7" t="n">
        <x:f>IF(E20="DNS",0,MAX(0,11-C20)*IF(A20=9,1.5,1))</x:f>
        <x:v>0</x:v>
      </x:c>
    </x:row>
    <x:row r="21">
      <x:c r="A21" s="7" t="n">
        <x:v>1</x:v>
      </x:c>
      <x:c r="B21" s="7" t="str">
        <x:v>Tuner</x:v>
      </x:c>
      <x:c r="C21" s="7" t="n">
        <x:v>1</x:v>
      </x:c>
      <x:c r="D21" s="7" t="str">
        <x:v>Tom K</x:v>
      </x:c>
      <x:c r="E21" s="7" t="str">
        <x:v>Finished</x:v>
      </x:c>
      <x:c r="F21" s="7" t="n">
        <x:f>IF(E21="DNS",0,MAX(0,11-C21)*IF(A21=9,1.5,1))</x:f>
        <x:v>10</x:v>
      </x:c>
    </x:row>
    <x:row r="22">
      <x:c r="A22" s="7" t="n">
        <x:v>1</x:v>
      </x:c>
      <x:c r="B22" s="7" t="str">
        <x:v>Tuner</x:v>
      </x:c>
      <x:c r="C22" s="7" t="n">
        <x:v>2</x:v>
      </x:c>
      <x:c r="D22" s="7" t="str">
        <x:v>Bruce M</x:v>
      </x:c>
      <x:c r="E22" s="7" t="str">
        <x:v>Finished</x:v>
      </x:c>
      <x:c r="F22" s="7" t="n">
        <x:f>IF(E22="DNS",0,MAX(0,11-C22)*IF(A22=9,1.5,1))</x:f>
        <x:v>9</x:v>
      </x:c>
    </x:row>
    <x:row r="23">
      <x:c r="A23" s="7" t="n">
        <x:v>1</x:v>
      </x:c>
      <x:c r="B23" s="7" t="str">
        <x:v>Tuner</x:v>
      </x:c>
      <x:c r="C23" s="7" t="n">
        <x:v>3</x:v>
      </x:c>
      <x:c r="D23" s="7" t="str">
        <x:v>Sean H</x:v>
      </x:c>
      <x:c r="E23" s="7" t="str">
        <x:v>Finished</x:v>
      </x:c>
      <x:c r="F23" s="7" t="n">
        <x:f>IF(E23="DNS",0,MAX(0,11-C23)*IF(A23=9,1.5,1))</x:f>
        <x:v>8</x:v>
      </x:c>
    </x:row>
    <x:row r="24">
      <x:c r="A24" s="7" t="n">
        <x:v>1</x:v>
      </x:c>
      <x:c r="B24" s="7" t="str">
        <x:v>Tuner</x:v>
      </x:c>
      <x:c r="C24" s="7" t="n">
        <x:v>4</x:v>
      </x:c>
      <x:c r="D24" s="7" t="str">
        <x:v>Peter W</x:v>
      </x:c>
      <x:c r="E24" s="7" t="str">
        <x:v>Finished</x:v>
      </x:c>
      <x:c r="F24" s="7" t="n">
        <x:f>IF(E24="DNS",0,MAX(0,11-C24)*IF(A24=9,1.5,1))</x:f>
        <x:v>7</x:v>
      </x:c>
    </x:row>
    <x:row r="25">
      <x:c r="A25" s="7" t="n">
        <x:v>1</x:v>
      </x:c>
      <x:c r="B25" s="7" t="str">
        <x:v>Tuner</x:v>
      </x:c>
      <x:c r="C25" s="7" t="n">
        <x:v>5</x:v>
      </x:c>
      <x:c r="D25" s="7" t="str">
        <x:v>Connor E</x:v>
      </x:c>
      <x:c r="E25" s="7" t="str">
        <x:v>Finished</x:v>
      </x:c>
      <x:c r="F25" s="7" t="n">
        <x:f>IF(E25="DNS",0,MAX(0,11-C25)*IF(A25=9,1.5,1))</x:f>
        <x:v>6</x:v>
      </x:c>
    </x:row>
    <x:row r="26">
      <x:c r="A26" s="7" t="n">
        <x:v>1</x:v>
      </x:c>
      <x:c r="B26" s="7" t="str">
        <x:v>Tuner</x:v>
      </x:c>
      <x:c r="C26" s="7" t="n">
        <x:v>6</x:v>
      </x:c>
      <x:c r="D26" s="7" t="str">
        <x:v>Chris E</x:v>
      </x:c>
      <x:c r="E26" s="7" t="str">
        <x:v>Finished</x:v>
      </x:c>
      <x:c r="F26" s="7" t="n">
        <x:f>IF(E26="DNS",0,MAX(0,11-C26)*IF(A26=9,1.5,1))</x:f>
        <x:v>5</x:v>
      </x:c>
    </x:row>
    <x:row r="27">
      <x:c r="A27" s="7" t="n">
        <x:v>1</x:v>
      </x:c>
      <x:c r="B27" s="7" t="str">
        <x:v>Tuner</x:v>
      </x:c>
      <x:c r="C27" s="7" t="n">
        <x:v>7</x:v>
      </x:c>
      <x:c r="D27" s="7" t="str">
        <x:v>Greg R</x:v>
      </x:c>
      <x:c r="E27" s="7" t="str">
        <x:v>Finished</x:v>
      </x:c>
      <x:c r="F27" s="7" t="n">
        <x:f>IF(E27="DNS",0,MAX(0,11-C27)*IF(A27=9,1.5,1))</x:f>
        <x:v>4</x:v>
      </x:c>
    </x:row>
    <x:row r="28">
      <x:c r="A28" s="7" t="n">
        <x:v>1</x:v>
      </x:c>
      <x:c r="B28" s="7" t="str">
        <x:v>Tuner</x:v>
      </x:c>
      <x:c r="C28" s="7" t="n">
        <x:v>8</x:v>
      </x:c>
      <x:c r="D28" s="7" t="str">
        <x:v>Martin C</x:v>
      </x:c>
      <x:c r="E28" s="7" t="str">
        <x:v>Finished</x:v>
      </x:c>
      <x:c r="F28" s="7" t="n">
        <x:f>IF(E28="DNS",0,MAX(0,11-C28)*IF(A28=9,1.5,1))</x:f>
        <x:v>3</x:v>
      </x:c>
    </x:row>
    <x:row r="29">
      <x:c r="A29" s="7" t="n">
        <x:v>1</x:v>
      </x:c>
      <x:c r="B29" s="7" t="str">
        <x:v>Tuner</x:v>
      </x:c>
      <x:c r="C29" s="7" t="n">
        <x:v>9</x:v>
      </x:c>
      <x:c r="D29" s="7" t="str">
        <x:v>Jordan D</x:v>
      </x:c>
      <x:c r="E29" s="7" t="str">
        <x:v>Finished</x:v>
      </x:c>
      <x:c r="F29" s="7" t="n">
        <x:f>IF(E29="DNS",0,MAX(0,11-C29)*IF(A29=9,1.5,1))</x:f>
        <x:v>2</x:v>
      </x:c>
    </x:row>
    <x:row r="30">
      <x:c r="A30" s="7" t="n">
        <x:v>1</x:v>
      </x:c>
      <x:c r="B30" s="7" t="str">
        <x:v>Tuner</x:v>
      </x:c>
      <x:c r="C30" s="7" t="n">
        <x:v>10</x:v>
      </x:c>
      <x:c r="D30" s="7" t="str">
        <x:v>Unaiz B</x:v>
      </x:c>
      <x:c r="E30" s="7" t="str">
        <x:v>Finished</x:v>
      </x:c>
      <x:c r="F30" s="7" t="n">
        <x:f>IF(E30="DNS",0,MAX(0,11-C30)*IF(A30=9,1.5,1))</x:f>
        <x:v>1</x:v>
      </x:c>
    </x:row>
    <x:row r="31">
      <x:c r="A31" s="7" t="n">
        <x:v>1</x:v>
      </x:c>
      <x:c r="B31" s="7" t="str">
        <x:v>Performance</x:v>
      </x:c>
      <x:c r="C31" s="7" t="n">
        <x:v>1</x:v>
      </x:c>
      <x:c r="D31" s="7" t="str">
        <x:v>Peter A</x:v>
      </x:c>
      <x:c r="E31" s="7" t="str">
        <x:v>Finished</x:v>
      </x:c>
      <x:c r="F31" s="7" t="n">
        <x:f>IF(E31="DNS",0,MAX(0,11-C31)*IF(A31=9,1.5,1))</x:f>
        <x:v>10</x:v>
      </x:c>
    </x:row>
    <x:row r="32">
      <x:c r="A32" s="7" t="n">
        <x:v>1</x:v>
      </x:c>
      <x:c r="B32" s="7" t="str">
        <x:v>Performance</x:v>
      </x:c>
      <x:c r="C32" s="7" t="n">
        <x:v>2</x:v>
      </x:c>
      <x:c r="D32" s="7" t="str">
        <x:v>Jason R</x:v>
      </x:c>
      <x:c r="E32" s="7" t="str">
        <x:v>Finished</x:v>
      </x:c>
      <x:c r="F32" s="7" t="n">
        <x:f>IF(E32="DNS",0,MAX(0,11-C32)*IF(A32=9,1.5,1))</x:f>
        <x:v>9</x:v>
      </x:c>
    </x:row>
    <x:row r="33">
      <x:c r="A33" s="7" t="n">
        <x:v>1</x:v>
      </x:c>
      <x:c r="B33" s="7" t="str">
        <x:v>Performance</x:v>
      </x:c>
      <x:c r="C33" s="7" t="n">
        <x:v>3</x:v>
      </x:c>
      <x:c r="D33" s="7" t="str">
        <x:v>Dylan G</x:v>
      </x:c>
      <x:c r="E33" s="7" t="str">
        <x:v>Finished</x:v>
      </x:c>
      <x:c r="F33" s="7" t="n">
        <x:f>IF(E33="DNS",0,MAX(0,11-C33)*IF(A33=9,1.5,1))</x:f>
        <x:v>8</x:v>
      </x:c>
    </x:row>
    <x:row r="34">
      <x:c r="A34" s="7" t="n">
        <x:v>1</x:v>
      </x:c>
      <x:c r="B34" s="7" t="str">
        <x:v>Performance</x:v>
      </x:c>
      <x:c r="C34" s="7" t="n">
        <x:v>4</x:v>
      </x:c>
      <x:c r="D34" s="7" t="str">
        <x:v>Matthew S</x:v>
      </x:c>
      <x:c r="E34" s="7" t="str">
        <x:v>Finished</x:v>
      </x:c>
      <x:c r="F34" s="7" t="n">
        <x:f>IF(E34="DNS",0,MAX(0,11-C34)*IF(A34=9,1.5,1))</x:f>
        <x:v>7</x:v>
      </x:c>
    </x:row>
    <x:row r="35">
      <x:c r="A35" s="7" t="n">
        <x:v>1</x:v>
      </x:c>
      <x:c r="B35" s="7" t="str">
        <x:v>Performance</x:v>
      </x:c>
      <x:c r="C35" s="7" t="n">
        <x:v>5</x:v>
      </x:c>
      <x:c r="D35" s="7" t="str">
        <x:v>Ercole H</x:v>
      </x:c>
      <x:c r="E35" s="7" t="str">
        <x:v>Finished</x:v>
      </x:c>
      <x:c r="F35" s="7" t="n">
        <x:f>IF(E35="DNS",0,MAX(0,11-C35)*IF(A35=9,1.5,1))</x:f>
        <x:v>6</x:v>
      </x:c>
    </x:row>
    <x:row r="36">
      <x:c r="A36" s="7" t="n">
        <x:v>1</x:v>
      </x:c>
      <x:c r="B36" s="7" t="str">
        <x:v>Performance</x:v>
      </x:c>
      <x:c r="C36" s="7" t="n">
        <x:v>6</x:v>
      </x:c>
      <x:c r="D36" s="7" t="str">
        <x:v>Matt B</x:v>
      </x:c>
      <x:c r="E36" s="7" t="str">
        <x:v>Finished</x:v>
      </x:c>
      <x:c r="F36" s="7" t="n">
        <x:f>IF(E36="DNS",0,MAX(0,11-C36)*IF(A36=9,1.5,1))</x:f>
        <x:v>5</x:v>
      </x:c>
    </x:row>
    <x:row r="37">
      <x:c r="A37" s="7" t="n">
        <x:v>1</x:v>
      </x:c>
      <x:c r="B37" s="7" t="str">
        <x:v>Performance</x:v>
      </x:c>
      <x:c r="C37" s="7" t="n">
        <x:v>7</x:v>
      </x:c>
      <x:c r="D37" s="7" t="str">
        <x:v>Doug M</x:v>
      </x:c>
      <x:c r="E37" s="7" t="str">
        <x:v>Finished</x:v>
      </x:c>
      <x:c r="F37" s="7" t="n">
        <x:f>IF(E37="DNS",0,MAX(0,11-C37)*IF(A37=9,1.5,1))</x:f>
        <x:v>4</x:v>
      </x:c>
    </x:row>
    <x:row r="38">
      <x:c r="A38" s="7" t="n">
        <x:v>1</x:v>
      </x:c>
      <x:c r="B38" s="7" t="str">
        <x:v>Performance</x:v>
      </x:c>
      <x:c r="C38" s="7" t="n">
        <x:v>8</x:v>
      </x:c>
      <x:c r="D38" s="7" t="str">
        <x:v>Chadwick G</x:v>
      </x:c>
      <x:c r="E38" s="7" t="str">
        <x:v>Finished</x:v>
      </x:c>
      <x:c r="F38" s="7" t="n">
        <x:f>IF(E38="DNS",0,MAX(0,11-C38)*IF(A38=9,1.5,1))</x:f>
        <x:v>3</x:v>
      </x:c>
    </x:row>
    <x:row r="39">
      <x:c r="A39" s="7" t="n">
        <x:v>2</x:v>
      </x:c>
      <x:c r="B39" s="7" t="str">
        <x:v>Daily</x:v>
      </x:c>
      <x:c r="C39" s="7" t="n">
        <x:v>1</x:v>
      </x:c>
      <x:c r="D39" s="7" t="str">
        <x:v>Zachary B</x:v>
      </x:c>
      <x:c r="E39" s="7" t="str">
        <x:v>Finished</x:v>
      </x:c>
      <x:c r="F39" s="7" t="n">
        <x:f>IF(E39="DNS",0,MAX(0,11-C39)*IF(A39=9,1.5,1))</x:f>
        <x:v>10</x:v>
      </x:c>
    </x:row>
    <x:row r="40">
      <x:c r="A40" s="7" t="n">
        <x:v>2</x:v>
      </x:c>
      <x:c r="B40" s="7" t="str">
        <x:v>Daily</x:v>
      </x:c>
      <x:c r="C40" s="7" t="n">
        <x:v>2</x:v>
      </x:c>
      <x:c r="D40" s="7" t="str">
        <x:v>Dan R</x:v>
      </x:c>
      <x:c r="E40" s="7" t="str">
        <x:v>Finished</x:v>
      </x:c>
      <x:c r="F40" s="7" t="n">
        <x:f>IF(E40="DNS",0,MAX(0,11-C40)*IF(A40=9,1.5,1))</x:f>
        <x:v>9</x:v>
      </x:c>
    </x:row>
    <x:row r="41">
      <x:c r="A41" s="7" t="n">
        <x:v>2</x:v>
      </x:c>
      <x:c r="B41" s="7" t="str">
        <x:v>Daily</x:v>
      </x:c>
      <x:c r="C41" s="7" t="n">
        <x:v>3</x:v>
      </x:c>
      <x:c r="D41" s="7" t="str">
        <x:v>Mike B</x:v>
      </x:c>
      <x:c r="E41" s="7" t="str">
        <x:v>Finished</x:v>
      </x:c>
      <x:c r="F41" s="7" t="n">
        <x:f>IF(E41="DNS",0,MAX(0,11-C41)*IF(A41=9,1.5,1))</x:f>
        <x:v>8</x:v>
      </x:c>
    </x:row>
    <x:row r="42">
      <x:c r="A42" s="7" t="n">
        <x:v>2</x:v>
      </x:c>
      <x:c r="B42" s="7" t="str">
        <x:v>Daily</x:v>
      </x:c>
      <x:c r="C42" s="7" t="n">
        <x:v>4</x:v>
      </x:c>
      <x:c r="D42" s="7" t="str">
        <x:v>Colin S</x:v>
      </x:c>
      <x:c r="E42" s="7" t="str">
        <x:v>Finished</x:v>
      </x:c>
      <x:c r="F42" s="7" t="n">
        <x:f>IF(E42="DNS",0,MAX(0,11-C42)*IF(A42=9,1.5,1))</x:f>
        <x:v>7</x:v>
      </x:c>
    </x:row>
    <x:row r="43">
      <x:c r="A43" s="7" t="n">
        <x:v>2</x:v>
      </x:c>
      <x:c r="B43" s="7" t="str">
        <x:v>Daily</x:v>
      </x:c>
      <x:c r="C43" s="7" t="n">
        <x:v>5</x:v>
      </x:c>
      <x:c r="D43" s="7" t="str">
        <x:v>Spencer B</x:v>
      </x:c>
      <x:c r="E43" s="7" t="str">
        <x:v>Finished</x:v>
      </x:c>
      <x:c r="F43" s="7" t="n">
        <x:f>IF(E43="DNS",0,MAX(0,11-C43)*IF(A43=9,1.5,1))</x:f>
        <x:v>6</x:v>
      </x:c>
    </x:row>
    <x:row r="44">
      <x:c r="A44" s="7" t="n">
        <x:v>2</x:v>
      </x:c>
      <x:c r="B44" s="7" t="str">
        <x:v>Daily</x:v>
      </x:c>
      <x:c r="C44" s="7" t="n">
        <x:v>6</x:v>
      </x:c>
      <x:c r="D44" s="7" t="str">
        <x:v>Malachi P</x:v>
      </x:c>
      <x:c r="E44" s="7" t="str">
        <x:v>Finished</x:v>
      </x:c>
      <x:c r="F44" s="7" t="n">
        <x:f>IF(E44="DNS",0,MAX(0,11-C44)*IF(A44=9,1.5,1))</x:f>
        <x:v>5</x:v>
      </x:c>
    </x:row>
    <x:row r="45">
      <x:c r="A45" s="7" t="n">
        <x:v>2</x:v>
      </x:c>
      <x:c r="B45" s="7" t="str">
        <x:v>Sport</x:v>
      </x:c>
      <x:c r="C45" s="7" t="n">
        <x:v>1</x:v>
      </x:c>
      <x:c r="D45" s="7" t="str">
        <x:v>Mungai K</x:v>
      </x:c>
      <x:c r="E45" s="7" t="str">
        <x:v>Finished</x:v>
      </x:c>
      <x:c r="F45" s="7" t="n">
        <x:f>IF(E45="DNS",0,MAX(0,11-C45)*IF(A45=9,1.5,1))</x:f>
        <x:v>10</x:v>
      </x:c>
    </x:row>
    <x:row r="46">
      <x:c r="A46" s="7" t="n">
        <x:v>2</x:v>
      </x:c>
      <x:c r="B46" s="7" t="str">
        <x:v>Sport</x:v>
      </x:c>
      <x:c r="C46" s="7" t="n">
        <x:v>2</x:v>
      </x:c>
      <x:c r="D46" s="7" t="str">
        <x:v>Jeremy N</x:v>
      </x:c>
      <x:c r="E46" s="7" t="str">
        <x:v>Finished</x:v>
      </x:c>
      <x:c r="F46" s="7" t="n">
        <x:f>IF(E46="DNS",0,MAX(0,11-C46)*IF(A46=9,1.5,1))</x:f>
        <x:v>9</x:v>
      </x:c>
    </x:row>
    <x:row r="47">
      <x:c r="A47" s="7" t="n">
        <x:v>2</x:v>
      </x:c>
      <x:c r="B47" s="7" t="str">
        <x:v>Sport</x:v>
      </x:c>
      <x:c r="C47" s="7" t="n">
        <x:v>3</x:v>
      </x:c>
      <x:c r="D47" s="7" t="str">
        <x:v>Jeff H</x:v>
      </x:c>
      <x:c r="E47" s="7" t="str">
        <x:v>Finished</x:v>
      </x:c>
      <x:c r="F47" s="7" t="n">
        <x:f>IF(E47="DNS",0,MAX(0,11-C47)*IF(A47=9,1.5,1))</x:f>
        <x:v>8</x:v>
      </x:c>
    </x:row>
    <x:row r="48">
      <x:c r="A48" s="7" t="n">
        <x:v>2</x:v>
      </x:c>
      <x:c r="B48" s="7" t="str">
        <x:v>Sport</x:v>
      </x:c>
      <x:c r="C48" s="7" t="n">
        <x:v>4</x:v>
      </x:c>
      <x:c r="D48" s="7" t="str">
        <x:v>Everett H</x:v>
      </x:c>
      <x:c r="E48" s="7" t="str">
        <x:v>Finished</x:v>
      </x:c>
      <x:c r="F48" s="7" t="n">
        <x:f>IF(E48="DNS",0,MAX(0,11-C48)*IF(A48=9,1.5,1))</x:f>
        <x:v>7</x:v>
      </x:c>
    </x:row>
    <x:row r="49">
      <x:c r="A49" s="7" t="n">
        <x:v>2</x:v>
      </x:c>
      <x:c r="B49" s="7" t="str">
        <x:v>Sport</x:v>
      </x:c>
      <x:c r="C49" s="7" t="n">
        <x:v>5</x:v>
      </x:c>
      <x:c r="D49" s="7" t="str">
        <x:v>Dameon P</x:v>
      </x:c>
      <x:c r="E49" s="7" t="str">
        <x:v>Finished</x:v>
      </x:c>
      <x:c r="F49" s="7" t="n">
        <x:f>IF(E49="DNS",0,MAX(0,11-C49)*IF(A49=9,1.5,1))</x:f>
        <x:v>6</x:v>
      </x:c>
    </x:row>
    <x:row r="50">
      <x:c r="A50" s="7" t="n">
        <x:v>2</x:v>
      </x:c>
      <x:c r="B50" s="7" t="str">
        <x:v>Sport</x:v>
      </x:c>
      <x:c r="C50" s="7" t="n">
        <x:v>6</x:v>
      </x:c>
      <x:c r="D50" s="7" t="str">
        <x:v>Ian R</x:v>
      </x:c>
      <x:c r="E50" s="7" t="str">
        <x:v>Finished</x:v>
      </x:c>
      <x:c r="F50" s="7" t="n">
        <x:f>IF(E50="DNS",0,MAX(0,11-C50)*IF(A50=9,1.5,1))</x:f>
        <x:v>5</x:v>
      </x:c>
    </x:row>
    <x:row r="51">
      <x:c r="A51" s="7" t="n">
        <x:v>2</x:v>
      </x:c>
      <x:c r="B51" s="7" t="str">
        <x:v>Sport</x:v>
      </x:c>
      <x:c r="C51" s="7" t="n">
        <x:v>7</x:v>
      </x:c>
      <x:c r="D51" s="7" t="str">
        <x:v>Spencer R</x:v>
      </x:c>
      <x:c r="E51" s="7" t="str">
        <x:v>Finished</x:v>
      </x:c>
      <x:c r="F51" s="7" t="n">
        <x:f>IF(E51="DNS",0,MAX(0,11-C51)*IF(A51=9,1.5,1))</x:f>
        <x:v>4</x:v>
      </x:c>
    </x:row>
    <x:row r="52">
      <x:c r="A52" s="7" t="n">
        <x:v>2</x:v>
      </x:c>
      <x:c r="B52" s="7" t="str">
        <x:v>Sport</x:v>
      </x:c>
      <x:c r="C52" s="7" t="n">
        <x:v>8</x:v>
      </x:c>
      <x:c r="D52" s="7" t="str">
        <x:v>Thanh N</x:v>
      </x:c>
      <x:c r="E52" s="7" t="str">
        <x:v>Finished</x:v>
      </x:c>
      <x:c r="F52" s="7" t="n">
        <x:f>IF(E52="DNS",0,MAX(0,11-C52)*IF(A52=9,1.5,1))</x:f>
        <x:v>3</x:v>
      </x:c>
    </x:row>
    <x:row r="53">
      <x:c r="A53" s="7" t="n">
        <x:v>2</x:v>
      </x:c>
      <x:c r="B53" s="7" t="str">
        <x:v>Sport</x:v>
      </x:c>
      <x:c r="C53" s="7" t="n">
        <x:v>9</x:v>
      </x:c>
      <x:c r="D53" s="7" t="str">
        <x:v>Caleb Short</x:v>
      </x:c>
      <x:c r="E53" s="7" t="str">
        <x:v>Finished</x:v>
      </x:c>
      <x:c r="F53" s="7" t="n">
        <x:f>IF(E53="DNS",0,MAX(0,11-C53)*IF(A53=9,1.5,1))</x:f>
        <x:v>2</x:v>
      </x:c>
    </x:row>
    <x:row r="54">
      <x:c r="A54" s="7" t="n">
        <x:v>2</x:v>
      </x:c>
      <x:c r="B54" s="7" t="str">
        <x:v>Sport</x:v>
      </x:c>
      <x:c r="C54" s="7" t="n">
        <x:v>10</x:v>
      </x:c>
      <x:c r="D54" s="7" t="str">
        <x:v>Liam B</x:v>
      </x:c>
      <x:c r="E54" s="7" t="str">
        <x:v>Finished</x:v>
      </x:c>
      <x:c r="F54" s="7" t="n">
        <x:f>IF(E54="DNS",0,MAX(0,11-C54)*IF(A54=9,1.5,1))</x:f>
        <x:v>1</x:v>
      </x:c>
    </x:row>
    <x:row r="55">
      <x:c r="A55" s="7" t="n">
        <x:v>2</x:v>
      </x:c>
      <x:c r="B55" s="7" t="str">
        <x:v>Sport</x:v>
      </x:c>
      <x:c r="C55" s="7" t="n">
        <x:v>11</x:v>
      </x:c>
      <x:c r="D55" s="7" t="str">
        <x:v>Roop C</x:v>
      </x:c>
      <x:c r="E55" s="7" t="str">
        <x:v>Finished</x:v>
      </x:c>
      <x:c r="F55" s="7" t="n">
        <x:f>IF(E55="DNS",0,MAX(0,11-C55)*IF(A55=9,1.5,1))</x:f>
        <x:v>0</x:v>
      </x:c>
    </x:row>
    <x:row r="56">
      <x:c r="A56" s="7" t="n">
        <x:v>2</x:v>
      </x:c>
      <x:c r="B56" s="7" t="str">
        <x:v>Sport</x:v>
      </x:c>
      <x:c r="C56" s="7" t="n">
        <x:v>12</x:v>
      </x:c>
      <x:c r="D56" s="7" t="str">
        <x:v>Dale P</x:v>
      </x:c>
      <x:c r="E56" s="7" t="str">
        <x:v>Finished</x:v>
      </x:c>
      <x:c r="F56" s="7" t="n">
        <x:f>IF(E56="DNS",0,MAX(0,11-C56)*IF(A56=9,1.5,1))</x:f>
        <x:v>0</x:v>
      </x:c>
    </x:row>
    <x:row r="57">
      <x:c r="A57" s="7" t="n">
        <x:v>2</x:v>
      </x:c>
      <x:c r="B57" s="7" t="str">
        <x:v>Sport</x:v>
      </x:c>
      <x:c r="C57" s="7" t="n">
        <x:v>13</x:v>
      </x:c>
      <x:c r="D57" s="7" t="str">
        <x:v>Erin G</x:v>
      </x:c>
      <x:c r="E57" s="7" t="str">
        <x:v>Finished</x:v>
      </x:c>
      <x:c r="F57" s="7" t="n">
        <x:f>IF(E57="DNS",0,MAX(0,11-C57)*IF(A57=9,1.5,1))</x:f>
        <x:v>0</x:v>
      </x:c>
    </x:row>
    <x:row r="58">
      <x:c r="A58" s="7" t="n">
        <x:v>2</x:v>
      </x:c>
      <x:c r="B58" s="7" t="str">
        <x:v>Sport</x:v>
      </x:c>
      <x:c r="C58" s="7" t="n">
        <x:v>14</x:v>
      </x:c>
      <x:c r="D58" s="7" t="str">
        <x:v>Dennis G</x:v>
      </x:c>
      <x:c r="E58" s="7" t="str">
        <x:v>Finished</x:v>
      </x:c>
      <x:c r="F58" s="7" t="n">
        <x:f>IF(E58="DNS",0,MAX(0,11-C58)*IF(A58=9,1.5,1))</x:f>
        <x:v>0</x:v>
      </x:c>
    </x:row>
    <x:row r="59">
      <x:c r="A59" s="7" t="n">
        <x:v>2</x:v>
      </x:c>
      <x:c r="B59" s="7" t="str">
        <x:v>Sport</x:v>
      </x:c>
      <x:c r="C59" s="7" t="n">
        <x:v>15</x:v>
      </x:c>
      <x:c r="D59" s="7" t="str">
        <x:v>Terry M</x:v>
      </x:c>
      <x:c r="E59" s="7" t="str">
        <x:v>DNS</x:v>
      </x:c>
      <x:c r="F59" s="7" t="n">
        <x:f>IF(E59="DNS",0,MAX(0,11-C59)*IF(A59=9,1.5,1))</x:f>
        <x:v>0</x:v>
      </x:c>
    </x:row>
    <x:row r="60">
      <x:c r="A60" s="7" t="n">
        <x:v>2</x:v>
      </x:c>
      <x:c r="B60" s="7" t="str">
        <x:v>Sport</x:v>
      </x:c>
      <x:c r="C60" s="7" t="n">
        <x:v>16</x:v>
      </x:c>
      <x:c r="D60" s="7" t="str">
        <x:v>Caleb Short</x:v>
      </x:c>
      <x:c r="E60" s="7" t="str">
        <x:v>DNS</x:v>
      </x:c>
      <x:c r="F60" s="7" t="n">
        <x:f>IF(E60="DNS",0,MAX(0,11-C60)*IF(A60=9,1.5,1))</x:f>
        <x:v>0</x:v>
      </x:c>
    </x:row>
    <x:row r="61">
      <x:c r="A61" s="7" t="n">
        <x:v>2</x:v>
      </x:c>
      <x:c r="B61" s="7" t="str">
        <x:v>Tuner</x:v>
      </x:c>
      <x:c r="C61" s="7" t="n">
        <x:v>1</x:v>
      </x:c>
      <x:c r="D61" s="7" t="str">
        <x:v>Tom K</x:v>
      </x:c>
      <x:c r="E61" s="7" t="str">
        <x:v>Finished</x:v>
      </x:c>
      <x:c r="F61" s="7" t="n">
        <x:f>IF(E61="DNS",0,MAX(0,11-C61)*IF(A61=9,1.5,1))</x:f>
        <x:v>10</x:v>
      </x:c>
    </x:row>
    <x:row r="62">
      <x:c r="A62" s="7" t="n">
        <x:v>2</x:v>
      </x:c>
      <x:c r="B62" s="7" t="str">
        <x:v>Tuner</x:v>
      </x:c>
      <x:c r="C62" s="7" t="n">
        <x:v>2</x:v>
      </x:c>
      <x:c r="D62" s="7" t="str">
        <x:v>Bruce M</x:v>
      </x:c>
      <x:c r="E62" s="7" t="str">
        <x:v>Finished</x:v>
      </x:c>
      <x:c r="F62" s="7" t="n">
        <x:f>IF(E62="DNS",0,MAX(0,11-C62)*IF(A62=9,1.5,1))</x:f>
        <x:v>9</x:v>
      </x:c>
    </x:row>
    <x:row r="63">
      <x:c r="A63" s="7" t="n">
        <x:v>2</x:v>
      </x:c>
      <x:c r="B63" s="7" t="str">
        <x:v>Tuner</x:v>
      </x:c>
      <x:c r="C63" s="7" t="n">
        <x:v>3</x:v>
      </x:c>
      <x:c r="D63" s="7" t="str">
        <x:v>Connor E</x:v>
      </x:c>
      <x:c r="E63" s="7" t="str">
        <x:v>Finished</x:v>
      </x:c>
      <x:c r="F63" s="7" t="n">
        <x:f>IF(E63="DNS",0,MAX(0,11-C63)*IF(A63=9,1.5,1))</x:f>
        <x:v>8</x:v>
      </x:c>
    </x:row>
    <x:row r="64">
      <x:c r="A64" s="7" t="n">
        <x:v>2</x:v>
      </x:c>
      <x:c r="B64" s="7" t="str">
        <x:v>Tuner</x:v>
      </x:c>
      <x:c r="C64" s="7" t="n">
        <x:v>4</x:v>
      </x:c>
      <x:c r="D64" s="7" t="str">
        <x:v>Brent L</x:v>
      </x:c>
      <x:c r="E64" s="7" t="str">
        <x:v>Finished</x:v>
      </x:c>
      <x:c r="F64" s="7" t="n">
        <x:f>IF(E64="DNS",0,MAX(0,11-C64)*IF(A64=9,1.5,1))</x:f>
        <x:v>7</x:v>
      </x:c>
    </x:row>
    <x:row r="65">
      <x:c r="A65" s="7" t="n">
        <x:v>2</x:v>
      </x:c>
      <x:c r="B65" s="7" t="str">
        <x:v>Tuner</x:v>
      </x:c>
      <x:c r="C65" s="7" t="n">
        <x:v>5</x:v>
      </x:c>
      <x:c r="D65" s="7" t="str">
        <x:v>Ugis G</x:v>
      </x:c>
      <x:c r="E65" s="7" t="str">
        <x:v>DNF</x:v>
      </x:c>
      <x:c r="F65" s="7" t="n">
        <x:f>IF(E65="DNS",0,MAX(0,11-C65)*IF(A65=9,1.5,1))</x:f>
        <x:v>6</x:v>
      </x:c>
    </x:row>
    <x:row r="66">
      <x:c r="A66" s="7" t="n">
        <x:v>2</x:v>
      </x:c>
      <x:c r="B66" s="7" t="str">
        <x:v>Tuner</x:v>
      </x:c>
      <x:c r="C66" s="7" t="n">
        <x:v>6</x:v>
      </x:c>
      <x:c r="D66" s="7" t="str">
        <x:v>Stuart W</x:v>
      </x:c>
      <x:c r="E66" s="7" t="str">
        <x:v>DNS</x:v>
      </x:c>
      <x:c r="F66" s="7" t="n">
        <x:f>IF(E66="DNS",0,MAX(0,11-C66)*IF(A66=9,1.5,1))</x:f>
        <x:v>0</x:v>
      </x:c>
    </x:row>
    <x:row r="67">
      <x:c r="A67" s="7" t="n">
        <x:v>2</x:v>
      </x:c>
      <x:c r="B67" s="7" t="str">
        <x:v>Tuner</x:v>
      </x:c>
      <x:c r="C67" s="7" t="n">
        <x:v>7</x:v>
      </x:c>
      <x:c r="D67" s="7" t="str">
        <x:v>Salvis G</x:v>
      </x:c>
      <x:c r="E67" s="7" t="str">
        <x:v>DNS</x:v>
      </x:c>
      <x:c r="F67" s="7" t="n">
        <x:f>IF(E67="DNS",0,MAX(0,11-C67)*IF(A67=9,1.5,1))</x:f>
        <x:v>0</x:v>
      </x:c>
    </x:row>
    <x:row r="68">
      <x:c r="A68" s="7" t="n">
        <x:v>2</x:v>
      </x:c>
      <x:c r="B68" s="7" t="str">
        <x:v>Performance</x:v>
      </x:c>
      <x:c r="C68" s="7" t="n">
        <x:v>1</x:v>
      </x:c>
      <x:c r="D68" s="7" t="str">
        <x:v>Dylan G</x:v>
      </x:c>
      <x:c r="E68" s="7" t="str">
        <x:v>Finished</x:v>
      </x:c>
      <x:c r="F68" s="7" t="n">
        <x:f>IF(E68="DNS",0,MAX(0,11-C68)*IF(A68=9,1.5,1))</x:f>
        <x:v>10</x:v>
      </x:c>
    </x:row>
    <x:row r="69">
      <x:c r="A69" s="7" t="n">
        <x:v>2</x:v>
      </x:c>
      <x:c r="B69" s="7" t="str">
        <x:v>Performance</x:v>
      </x:c>
      <x:c r="C69" s="7" t="n">
        <x:v>2</x:v>
      </x:c>
      <x:c r="D69" s="7" t="str">
        <x:v>Peter A</x:v>
      </x:c>
      <x:c r="E69" s="7" t="str">
        <x:v>Finished</x:v>
      </x:c>
      <x:c r="F69" s="7" t="n">
        <x:f>IF(E69="DNS",0,MAX(0,11-C69)*IF(A69=9,1.5,1))</x:f>
        <x:v>9</x:v>
      </x:c>
    </x:row>
    <x:row r="70">
      <x:c r="A70" s="7" t="n">
        <x:v>2</x:v>
      </x:c>
      <x:c r="B70" s="7" t="str">
        <x:v>Performance</x:v>
      </x:c>
      <x:c r="C70" s="7" t="n">
        <x:v>3</x:v>
      </x:c>
      <x:c r="D70" s="7" t="str">
        <x:v>Matt B</x:v>
      </x:c>
      <x:c r="E70" s="7" t="str">
        <x:v>Finished</x:v>
      </x:c>
      <x:c r="F70" s="7" t="n">
        <x:f>IF(E70="DNS",0,MAX(0,11-C70)*IF(A70=9,1.5,1))</x:f>
        <x:v>8</x:v>
      </x:c>
    </x:row>
    <x:row r="71">
      <x:c r="A71" s="7" t="n">
        <x:v>2</x:v>
      </x:c>
      <x:c r="B71" s="7" t="str">
        <x:v>Performance</x:v>
      </x:c>
      <x:c r="C71" s="7" t="n">
        <x:v>4</x:v>
      </x:c>
      <x:c r="D71" s="7" t="str">
        <x:v>Doug M</x:v>
      </x:c>
      <x:c r="E71" s="7" t="str">
        <x:v>Finished</x:v>
      </x:c>
      <x:c r="F71" s="7" t="n">
        <x:f>IF(E71="DNS",0,MAX(0,11-C71)*IF(A71=9,1.5,1))</x:f>
        <x:v>7</x:v>
      </x:c>
    </x:row>
    <x:row r="72">
      <x:c r="A72" s="7" t="n">
        <x:v>2</x:v>
      </x:c>
      <x:c r="B72" s="7" t="str">
        <x:v>Performance</x:v>
      </x:c>
      <x:c r="C72" s="7" t="n">
        <x:v>5</x:v>
      </x:c>
      <x:c r="D72" s="7" t="str">
        <x:v>Eric T</x:v>
      </x:c>
      <x:c r="E72" s="7" t="str">
        <x:v>Finished</x:v>
      </x:c>
      <x:c r="F72" s="7" t="n">
        <x:f>IF(E72="DNS",0,MAX(0,11-C72)*IF(A72=9,1.5,1))</x:f>
        <x:v>6</x:v>
      </x:c>
    </x:row>
    <x:row r="73">
      <x:c r="A73" s="7" t="n">
        <x:v>2</x:v>
      </x:c>
      <x:c r="B73" s="7" t="str">
        <x:v>Performance</x:v>
      </x:c>
      <x:c r="C73" s="7" t="n">
        <x:v>6</x:v>
      </x:c>
      <x:c r="D73" s="7" t="str">
        <x:v>Mitch V</x:v>
      </x:c>
      <x:c r="E73" s="7" t="str">
        <x:v>Finished</x:v>
      </x:c>
      <x:c r="F73" s="7" t="n">
        <x:f>IF(E73="DNS",0,MAX(0,11-C73)*IF(A73=9,1.5,1))</x:f>
        <x:v>5</x:v>
      </x:c>
    </x:row>
    <x:row r="74">
      <x:c r="A74" s="7" t="n">
        <x:v>2</x:v>
      </x:c>
      <x:c r="B74" s="7" t="str">
        <x:v>Performance</x:v>
      </x:c>
      <x:c r="C74" s="7" t="n">
        <x:v>7</x:v>
      </x:c>
      <x:c r="D74" s="7" t="str">
        <x:v>Clint W</x:v>
      </x:c>
      <x:c r="E74" s="7" t="str">
        <x:v>Finished</x:v>
      </x:c>
      <x:c r="F74" s="7" t="n">
        <x:f>IF(E74="DNS",0,MAX(0,11-C74)*IF(A74=9,1.5,1))</x:f>
        <x:v>4</x:v>
      </x:c>
    </x:row>
    <x:row r="75">
      <x:c r="A75" s="7" t="n">
        <x:v>2</x:v>
      </x:c>
      <x:c r="B75" s="7" t="str">
        <x:v>Performance</x:v>
      </x:c>
      <x:c r="C75" s="7" t="n">
        <x:v>8</x:v>
      </x:c>
      <x:c r="D75" s="7" t="str">
        <x:v>Matthew S</x:v>
      </x:c>
      <x:c r="E75" s="7" t="str">
        <x:v>DNS</x:v>
      </x:c>
      <x:c r="F75" s="7" t="n">
        <x:f>IF(E75="DNS",0,MAX(0,11-C75)*IF(A75=9,1.5,1))</x:f>
        <x:v>0</x:v>
      </x:c>
    </x:row>
    <x:row r="76">
      <x:c r="A76" s="7" t="n">
        <x:v>2</x:v>
      </x:c>
      <x:c r="B76" s="7" t="str">
        <x:v>Performance</x:v>
      </x:c>
      <x:c r="C76" s="7" t="n">
        <x:v>9</x:v>
      </x:c>
      <x:c r="D76" s="7" t="str">
        <x:v>Jason R</x:v>
      </x:c>
      <x:c r="E76" s="7" t="str">
        <x:v>DNS</x:v>
      </x:c>
      <x:c r="F76" s="7" t="n">
        <x:f>IF(E76="DNS",0,MAX(0,11-C76)*IF(A76=9,1.5,1))</x:f>
        <x:v>0</x:v>
      </x:c>
    </x:row>
    <x:row r="77">
      <x:c r="A77" s="7" t="n">
        <x:v>3</x:v>
      </x:c>
      <x:c r="B77" s="7" t="str">
        <x:v>Daily</x:v>
      </x:c>
      <x:c r="C77" s="7" t="n">
        <x:v>1</x:v>
      </x:c>
      <x:c r="D77" s="7" t="str">
        <x:v>Dan R</x:v>
      </x:c>
      <x:c r="E77" s="7" t="str">
        <x:v>Finished</x:v>
      </x:c>
      <x:c r="F77" s="7" t="n">
        <x:f>IF(E77="DNS",0,MAX(0,11-C77)*IF(A77=9,1.5,1))</x:f>
        <x:v>10</x:v>
      </x:c>
    </x:row>
    <x:row r="78">
      <x:c r="A78" s="7" t="n">
        <x:v>3</x:v>
      </x:c>
      <x:c r="B78" s="7" t="str">
        <x:v>Daily</x:v>
      </x:c>
      <x:c r="C78" s="7" t="n">
        <x:v>2</x:v>
      </x:c>
      <x:c r="D78" s="7" t="str">
        <x:v>Zachary B</x:v>
      </x:c>
      <x:c r="E78" s="7" t="str">
        <x:v>Finished</x:v>
      </x:c>
      <x:c r="F78" s="7" t="n">
        <x:f>IF(E78="DNS",0,MAX(0,11-C78)*IF(A78=9,1.5,1))</x:f>
        <x:v>9</x:v>
      </x:c>
    </x:row>
    <x:row r="79">
      <x:c r="A79" s="7" t="n">
        <x:v>3</x:v>
      </x:c>
      <x:c r="B79" s="7" t="str">
        <x:v>Daily</x:v>
      </x:c>
      <x:c r="C79" s="7" t="n">
        <x:v>3</x:v>
      </x:c>
      <x:c r="D79" s="7" t="str">
        <x:v>Nicholas K</x:v>
      </x:c>
      <x:c r="E79" s="7" t="str">
        <x:v>Finished</x:v>
      </x:c>
      <x:c r="F79" s="7" t="n">
        <x:f>IF(E79="DNS",0,MAX(0,11-C79)*IF(A79=9,1.5,1))</x:f>
        <x:v>8</x:v>
      </x:c>
    </x:row>
    <x:row r="80">
      <x:c r="A80" s="7" t="n">
        <x:v>3</x:v>
      </x:c>
      <x:c r="B80" s="7" t="str">
        <x:v>Sport</x:v>
      </x:c>
      <x:c r="C80" s="7" t="n">
        <x:v>1</x:v>
      </x:c>
      <x:c r="D80" s="7" t="str">
        <x:v>Mungai K</x:v>
      </x:c>
      <x:c r="E80" s="7" t="str">
        <x:v>Finished</x:v>
      </x:c>
      <x:c r="F80" s="7" t="n">
        <x:f>IF(E80="DNS",0,MAX(0,11-C80)*IF(A80=9,1.5,1))</x:f>
        <x:v>10</x:v>
      </x:c>
    </x:row>
    <x:row r="81">
      <x:c r="A81" s="7" t="n">
        <x:v>3</x:v>
      </x:c>
      <x:c r="B81" s="7" t="str">
        <x:v>Sport</x:v>
      </x:c>
      <x:c r="C81" s="7" t="n">
        <x:v>2</x:v>
      </x:c>
      <x:c r="D81" s="7" t="str">
        <x:v>Jeremy N</x:v>
      </x:c>
      <x:c r="E81" s="7" t="str">
        <x:v>Finished</x:v>
      </x:c>
      <x:c r="F81" s="7" t="n">
        <x:f>IF(E81="DNS",0,MAX(0,11-C81)*IF(A81=9,1.5,1))</x:f>
        <x:v>9</x:v>
      </x:c>
    </x:row>
    <x:row r="82">
      <x:c r="A82" s="7" t="n">
        <x:v>3</x:v>
      </x:c>
      <x:c r="B82" s="7" t="str">
        <x:v>Sport</x:v>
      </x:c>
      <x:c r="C82" s="7" t="n">
        <x:v>3</x:v>
      </x:c>
      <x:c r="D82" s="7" t="str">
        <x:v>Jeff H</x:v>
      </x:c>
      <x:c r="E82" s="7" t="str">
        <x:v>Finished</x:v>
      </x:c>
      <x:c r="F82" s="7" t="n">
        <x:f>IF(E82="DNS",0,MAX(0,11-C82)*IF(A82=9,1.5,1))</x:f>
        <x:v>8</x:v>
      </x:c>
    </x:row>
    <x:row r="83">
      <x:c r="A83" s="7" t="n">
        <x:v>3</x:v>
      </x:c>
      <x:c r="B83" s="7" t="str">
        <x:v>Sport</x:v>
      </x:c>
      <x:c r="C83" s="7" t="n">
        <x:v>4</x:v>
      </x:c>
      <x:c r="D83" s="7" t="str">
        <x:v>Everett H</x:v>
      </x:c>
      <x:c r="E83" s="7" t="str">
        <x:v>Finished</x:v>
      </x:c>
      <x:c r="F83" s="7" t="n">
        <x:f>IF(E83="DNS",0,MAX(0,11-C83)*IF(A83=9,1.5,1))</x:f>
        <x:v>7</x:v>
      </x:c>
    </x:row>
    <x:row r="84">
      <x:c r="A84" s="7" t="n">
        <x:v>3</x:v>
      </x:c>
      <x:c r="B84" s="7" t="str">
        <x:v>Sport</x:v>
      </x:c>
      <x:c r="C84" s="7" t="n">
        <x:v>5</x:v>
      </x:c>
      <x:c r="D84" s="7" t="str">
        <x:v>Yurii P</x:v>
      </x:c>
      <x:c r="E84" s="7" t="str">
        <x:v>Finished</x:v>
      </x:c>
      <x:c r="F84" s="7" t="n">
        <x:f>IF(E84="DNS",0,MAX(0,11-C84)*IF(A84=9,1.5,1))</x:f>
        <x:v>6</x:v>
      </x:c>
    </x:row>
    <x:row r="85">
      <x:c r="A85" s="7" t="n">
        <x:v>3</x:v>
      </x:c>
      <x:c r="B85" s="7" t="str">
        <x:v>Sport</x:v>
      </x:c>
      <x:c r="C85" s="7" t="n">
        <x:v>6</x:v>
      </x:c>
      <x:c r="D85" s="7" t="str">
        <x:v>Spencer R</x:v>
      </x:c>
      <x:c r="E85" s="7" t="str">
        <x:v>Finished</x:v>
      </x:c>
      <x:c r="F85" s="7" t="n">
        <x:f>IF(E85="DNS",0,MAX(0,11-C85)*IF(A85=9,1.5,1))</x:f>
        <x:v>5</x:v>
      </x:c>
    </x:row>
    <x:row r="86">
      <x:c r="A86" s="7" t="n">
        <x:v>3</x:v>
      </x:c>
      <x:c r="B86" s="7" t="str">
        <x:v>Sport</x:v>
      </x:c>
      <x:c r="C86" s="7" t="n">
        <x:v>7</x:v>
      </x:c>
      <x:c r="D86" s="7" t="str">
        <x:v>Russell P</x:v>
      </x:c>
      <x:c r="E86" s="7" t="str">
        <x:v>Finished</x:v>
      </x:c>
      <x:c r="F86" s="7" t="n">
        <x:f>IF(E86="DNS",0,MAX(0,11-C86)*IF(A86=9,1.5,1))</x:f>
        <x:v>4</x:v>
      </x:c>
    </x:row>
    <x:row r="87">
      <x:c r="A87" s="7" t="n">
        <x:v>3</x:v>
      </x:c>
      <x:c r="B87" s="7" t="str">
        <x:v>Sport</x:v>
      </x:c>
      <x:c r="C87" s="7" t="n">
        <x:v>8</x:v>
      </x:c>
      <x:c r="D87" s="7" t="str">
        <x:v>Ian R</x:v>
      </x:c>
      <x:c r="E87" s="7" t="str">
        <x:v>Finished</x:v>
      </x:c>
      <x:c r="F87" s="7" t="n">
        <x:f>IF(E87="DNS",0,MAX(0,11-C87)*IF(A87=9,1.5,1))</x:f>
        <x:v>3</x:v>
      </x:c>
    </x:row>
    <x:row r="88">
      <x:c r="A88" s="7" t="n">
        <x:v>3</x:v>
      </x:c>
      <x:c r="B88" s="7" t="str">
        <x:v>Sport</x:v>
      </x:c>
      <x:c r="C88" s="7" t="n">
        <x:v>9</x:v>
      </x:c>
      <x:c r="D88" s="7" t="str">
        <x:v>Caleb Short</x:v>
      </x:c>
      <x:c r="E88" s="7" t="str">
        <x:v>Finished</x:v>
      </x:c>
      <x:c r="F88" s="7" t="n">
        <x:f>IF(E88="DNS",0,MAX(0,11-C88)*IF(A88=9,1.5,1))</x:f>
        <x:v>2</x:v>
      </x:c>
    </x:row>
    <x:row r="89">
      <x:c r="A89" s="7" t="n">
        <x:v>3</x:v>
      </x:c>
      <x:c r="B89" s="7" t="str">
        <x:v>Sport</x:v>
      </x:c>
      <x:c r="C89" s="7" t="n">
        <x:v>10</x:v>
      </x:c>
      <x:c r="D89" s="7" t="str">
        <x:v>Dameon P</x:v>
      </x:c>
      <x:c r="E89" s="7" t="str">
        <x:v>Finished</x:v>
      </x:c>
      <x:c r="F89" s="7" t="n">
        <x:f>IF(E89="DNS",0,MAX(0,11-C89)*IF(A89=9,1.5,1))</x:f>
        <x:v>1</x:v>
      </x:c>
    </x:row>
    <x:row r="90">
      <x:c r="A90" s="7" t="n">
        <x:v>3</x:v>
      </x:c>
      <x:c r="B90" s="7" t="str">
        <x:v>Sport</x:v>
      </x:c>
      <x:c r="C90" s="7" t="n">
        <x:v>11</x:v>
      </x:c>
      <x:c r="D90" s="7" t="str">
        <x:v>Allen P</x:v>
      </x:c>
      <x:c r="E90" s="7" t="str">
        <x:v>Finished</x:v>
      </x:c>
      <x:c r="F90" s="7" t="n">
        <x:f>IF(E90="DNS",0,MAX(0,11-C90)*IF(A90=9,1.5,1))</x:f>
        <x:v>0</x:v>
      </x:c>
    </x:row>
    <x:row r="91">
      <x:c r="A91" s="7" t="n">
        <x:v>3</x:v>
      </x:c>
      <x:c r="B91" s="7" t="str">
        <x:v>Sport</x:v>
      </x:c>
      <x:c r="C91" s="7" t="n">
        <x:v>12</x:v>
      </x:c>
      <x:c r="D91" s="7" t="str">
        <x:v>Thanh N</x:v>
      </x:c>
      <x:c r="E91" s="7" t="str">
        <x:v>Finished</x:v>
      </x:c>
      <x:c r="F91" s="7" t="n">
        <x:f>IF(E91="DNS",0,MAX(0,11-C91)*IF(A91=9,1.5,1))</x:f>
        <x:v>0</x:v>
      </x:c>
    </x:row>
    <x:row r="92">
      <x:c r="A92" s="7" t="n">
        <x:v>3</x:v>
      </x:c>
      <x:c r="B92" s="7" t="str">
        <x:v>Sport</x:v>
      </x:c>
      <x:c r="C92" s="7" t="n">
        <x:v>13</x:v>
      </x:c>
      <x:c r="D92" s="7" t="str">
        <x:v>Curtis W</x:v>
      </x:c>
      <x:c r="E92" s="7" t="str">
        <x:v>Finished</x:v>
      </x:c>
      <x:c r="F92" s="7" t="n">
        <x:f>IF(E92="DNS",0,MAX(0,11-C92)*IF(A92=9,1.5,1))</x:f>
        <x:v>0</x:v>
      </x:c>
    </x:row>
    <x:row r="93">
      <x:c r="A93" s="7" t="n">
        <x:v>3</x:v>
      </x:c>
      <x:c r="B93" s="7" t="str">
        <x:v>Sport</x:v>
      </x:c>
      <x:c r="C93" s="7" t="n">
        <x:v>14</x:v>
      </x:c>
      <x:c r="D93" s="7" t="str">
        <x:v>Stuart W</x:v>
      </x:c>
      <x:c r="E93" s="7" t="str">
        <x:v>DNS</x:v>
      </x:c>
      <x:c r="F93" s="7" t="n">
        <x:f>IF(E93="DNS",0,MAX(0,11-C93)*IF(A93=9,1.5,1))</x:f>
        <x:v>0</x:v>
      </x:c>
    </x:row>
    <x:row r="94">
      <x:c r="A94" s="7" t="n">
        <x:v>3</x:v>
      </x:c>
      <x:c r="B94" s="7" t="str">
        <x:v>Tuner</x:v>
      </x:c>
      <x:c r="C94" s="7" t="n">
        <x:v>1</x:v>
      </x:c>
      <x:c r="D94" s="7" t="str">
        <x:v>Sean H</x:v>
      </x:c>
      <x:c r="E94" s="7" t="str">
        <x:v>Finished</x:v>
      </x:c>
      <x:c r="F94" s="7" t="n">
        <x:f>IF(E94="DNS",0,MAX(0,11-C94)*IF(A94=9,1.5,1))</x:f>
        <x:v>10</x:v>
      </x:c>
    </x:row>
    <x:row r="95">
      <x:c r="A95" s="7" t="n">
        <x:v>3</x:v>
      </x:c>
      <x:c r="B95" s="7" t="str">
        <x:v>Tuner</x:v>
      </x:c>
      <x:c r="C95" s="7" t="n">
        <x:v>2</x:v>
      </x:c>
      <x:c r="D95" s="7" t="str">
        <x:v>Bruce M</x:v>
      </x:c>
      <x:c r="E95" s="7" t="str">
        <x:v>Finished</x:v>
      </x:c>
      <x:c r="F95" s="7" t="n">
        <x:f>IF(E95="DNS",0,MAX(0,11-C95)*IF(A95=9,1.5,1))</x:f>
        <x:v>9</x:v>
      </x:c>
    </x:row>
    <x:row r="96">
      <x:c r="A96" s="7" t="n">
        <x:v>3</x:v>
      </x:c>
      <x:c r="B96" s="7" t="str">
        <x:v>Tuner</x:v>
      </x:c>
      <x:c r="C96" s="7" t="n">
        <x:v>3</x:v>
      </x:c>
      <x:c r="D96" s="7" t="str">
        <x:v>Matthew F</x:v>
      </x:c>
      <x:c r="E96" s="7" t="str">
        <x:v>Finished</x:v>
      </x:c>
      <x:c r="F96" s="7" t="n">
        <x:f>IF(E96="DNS",0,MAX(0,11-C96)*IF(A96=9,1.5,1))</x:f>
        <x:v>8</x:v>
      </x:c>
    </x:row>
    <x:row r="97">
      <x:c r="A97" s="7" t="n">
        <x:v>3</x:v>
      </x:c>
      <x:c r="B97" s="7" t="str">
        <x:v>Tuner</x:v>
      </x:c>
      <x:c r="C97" s="7" t="n">
        <x:v>4</x:v>
      </x:c>
      <x:c r="D97" s="7" t="str">
        <x:v>Rob C</x:v>
      </x:c>
      <x:c r="E97" s="7" t="str">
        <x:v>Finished</x:v>
      </x:c>
      <x:c r="F97" s="7" t="n">
        <x:f>IF(E97="DNS",0,MAX(0,11-C97)*IF(A97=9,1.5,1))</x:f>
        <x:v>7</x:v>
      </x:c>
    </x:row>
    <x:row r="98">
      <x:c r="A98" s="7" t="n">
        <x:v>3</x:v>
      </x:c>
      <x:c r="B98" s="7" t="str">
        <x:v>Tuner</x:v>
      </x:c>
      <x:c r="C98" s="7" t="n">
        <x:v>5</x:v>
      </x:c>
      <x:c r="D98" s="7" t="str">
        <x:v>Calvin R</x:v>
      </x:c>
      <x:c r="E98" s="7" t="str">
        <x:v>Finished</x:v>
      </x:c>
      <x:c r="F98" s="7" t="n">
        <x:f>IF(E98="DNS",0,MAX(0,11-C98)*IF(A98=9,1.5,1))</x:f>
        <x:v>6</x:v>
      </x:c>
    </x:row>
    <x:row r="99">
      <x:c r="A99" s="7" t="n">
        <x:v>3</x:v>
      </x:c>
      <x:c r="B99" s="7" t="str">
        <x:v>Tuner</x:v>
      </x:c>
      <x:c r="C99" s="7" t="n">
        <x:v>6</x:v>
      </x:c>
      <x:c r="D99" s="7" t="str">
        <x:v>Greg R</x:v>
      </x:c>
      <x:c r="E99" s="7" t="str">
        <x:v>Finished</x:v>
      </x:c>
      <x:c r="F99" s="7" t="n">
        <x:f>IF(E99="DNS",0,MAX(0,11-C99)*IF(A99=9,1.5,1))</x:f>
        <x:v>5</x:v>
      </x:c>
    </x:row>
    <x:row r="100">
      <x:c r="A100" s="7" t="n">
        <x:v>3</x:v>
      </x:c>
      <x:c r="B100" s="7" t="str">
        <x:v>Tuner</x:v>
      </x:c>
      <x:c r="C100" s="7" t="n">
        <x:v>7</x:v>
      </x:c>
      <x:c r="D100" s="7" t="str">
        <x:v>Jordan D</x:v>
      </x:c>
      <x:c r="E100" s="7" t="str">
        <x:v>Finished</x:v>
      </x:c>
      <x:c r="F100" s="7" t="n">
        <x:f>IF(E100="DNS",0,MAX(0,11-C100)*IF(A100=9,1.5,1))</x:f>
        <x:v>4</x:v>
      </x:c>
    </x:row>
    <x:row r="101">
      <x:c r="A101" s="7" t="n">
        <x:v>3</x:v>
      </x:c>
      <x:c r="B101" s="7" t="str">
        <x:v>Tuner</x:v>
      </x:c>
      <x:c r="C101" s="7" t="n">
        <x:v>8</x:v>
      </x:c>
      <x:c r="D101" s="7" t="str">
        <x:v>Chris E</x:v>
      </x:c>
      <x:c r="E101" s="7" t="str">
        <x:v>Finished</x:v>
      </x:c>
      <x:c r="F101" s="7" t="n">
        <x:f>IF(E101="DNS",0,MAX(0,11-C101)*IF(A101=9,1.5,1))</x:f>
        <x:v>3</x:v>
      </x:c>
    </x:row>
    <x:row r="102">
      <x:c r="A102" s="7" t="n">
        <x:v>3</x:v>
      </x:c>
      <x:c r="B102" s="7" t="str">
        <x:v>Tuner</x:v>
      </x:c>
      <x:c r="C102" s="7" t="n">
        <x:v>9</x:v>
      </x:c>
      <x:c r="D102" s="7" t="str">
        <x:v>Mike L</x:v>
      </x:c>
      <x:c r="E102" s="7" t="str">
        <x:v>Finished</x:v>
      </x:c>
      <x:c r="F102" s="7" t="n">
        <x:f>IF(E102="DNS",0,MAX(0,11-C102)*IF(A102=9,1.5,1))</x:f>
        <x:v>2</x:v>
      </x:c>
    </x:row>
    <x:row r="103">
      <x:c r="A103" s="7" t="n">
        <x:v>3</x:v>
      </x:c>
      <x:c r="B103" s="7" t="str">
        <x:v>Performance</x:v>
      </x:c>
      <x:c r="C103" s="7" t="n">
        <x:v>1</x:v>
      </x:c>
      <x:c r="D103" s="7" t="str">
        <x:v>Jason R</x:v>
      </x:c>
      <x:c r="E103" s="7" t="str">
        <x:v>Finished</x:v>
      </x:c>
      <x:c r="F103" s="7" t="n">
        <x:f>IF(E103="DNS",0,MAX(0,11-C103)*IF(A103=9,1.5,1))</x:f>
        <x:v>10</x:v>
      </x:c>
    </x:row>
    <x:row r="104">
      <x:c r="A104" s="7" t="n">
        <x:v>3</x:v>
      </x:c>
      <x:c r="B104" s="7" t="str">
        <x:v>Performance</x:v>
      </x:c>
      <x:c r="C104" s="7" t="n">
        <x:v>2</x:v>
      </x:c>
      <x:c r="D104" s="7" t="str">
        <x:v>Dylan G</x:v>
      </x:c>
      <x:c r="E104" s="7" t="str">
        <x:v>Finished</x:v>
      </x:c>
      <x:c r="F104" s="7" t="n">
        <x:f>IF(E104="DNS",0,MAX(0,11-C104)*IF(A104=9,1.5,1))</x:f>
        <x:v>9</x:v>
      </x:c>
    </x:row>
    <x:row r="105">
      <x:c r="A105" s="7" t="n">
        <x:v>3</x:v>
      </x:c>
      <x:c r="B105" s="7" t="str">
        <x:v>Performance</x:v>
      </x:c>
      <x:c r="C105" s="7" t="n">
        <x:v>3</x:v>
      </x:c>
      <x:c r="D105" s="7" t="str">
        <x:v>Brian I</x:v>
      </x:c>
      <x:c r="E105" s="7" t="str">
        <x:v>Finished</x:v>
      </x:c>
      <x:c r="F105" s="7" t="n">
        <x:f>IF(E105="DNS",0,MAX(0,11-C105)*IF(A105=9,1.5,1))</x:f>
        <x:v>8</x:v>
      </x:c>
    </x:row>
    <x:row r="106">
      <x:c r="A106" s="7" t="n">
        <x:v>3</x:v>
      </x:c>
      <x:c r="B106" s="7" t="str">
        <x:v>Performance</x:v>
      </x:c>
      <x:c r="C106" s="7" t="n">
        <x:v>4</x:v>
      </x:c>
      <x:c r="D106" s="7" t="str">
        <x:v>Adam G</x:v>
      </x:c>
      <x:c r="E106" s="7" t="str">
        <x:v>Finished</x:v>
      </x:c>
      <x:c r="F106" s="7" t="n">
        <x:f>IF(E106="DNS",0,MAX(0,11-C106)*IF(A106=9,1.5,1))</x:f>
        <x:v>7</x:v>
      </x:c>
    </x:row>
    <x:row r="107">
      <x:c r="A107" s="7" t="n">
        <x:v>3</x:v>
      </x:c>
      <x:c r="B107" s="7" t="str">
        <x:v>Performance</x:v>
      </x:c>
      <x:c r="C107" s="7" t="n">
        <x:v>5</x:v>
      </x:c>
      <x:c r="D107" s="7" t="str">
        <x:v>Ercole H</x:v>
      </x:c>
      <x:c r="E107" s="7" t="str">
        <x:v>Finished</x:v>
      </x:c>
      <x:c r="F107" s="7" t="n">
        <x:f>IF(E107="DNS",0,MAX(0,11-C107)*IF(A107=9,1.5,1))</x:f>
        <x:v>6</x:v>
      </x:c>
    </x:row>
    <x:row r="108">
      <x:c r="A108" s="7" t="n">
        <x:v>3</x:v>
      </x:c>
      <x:c r="B108" s="7" t="str">
        <x:v>Performance</x:v>
      </x:c>
      <x:c r="C108" s="7" t="n">
        <x:v>6</x:v>
      </x:c>
      <x:c r="D108" s="7" t="str">
        <x:v>David K</x:v>
      </x:c>
      <x:c r="E108" s="7" t="str">
        <x:v>Finished</x:v>
      </x:c>
      <x:c r="F108" s="7" t="n">
        <x:f>IF(E108="DNS",0,MAX(0,11-C108)*IF(A108=9,1.5,1))</x:f>
        <x:v>5</x:v>
      </x:c>
    </x:row>
    <x:row r="109">
      <x:c r="A109" s="7" t="n">
        <x:v>3</x:v>
      </x:c>
      <x:c r="B109" s="7" t="str">
        <x:v>Performance</x:v>
      </x:c>
      <x:c r="C109" s="7" t="n">
        <x:v>7</x:v>
      </x:c>
      <x:c r="D109" s="7" t="str">
        <x:v>Matthew S</x:v>
      </x:c>
      <x:c r="E109" s="7" t="str">
        <x:v>Finished</x:v>
      </x:c>
      <x:c r="F109" s="7" t="n">
        <x:f>IF(E109="DNS",0,MAX(0,11-C109)*IF(A109=9,1.5,1))</x:f>
        <x:v>4</x:v>
      </x:c>
    </x:row>
    <x:row r="110">
      <x:c r="A110" s="7" t="n">
        <x:v>3</x:v>
      </x:c>
      <x:c r="B110" s="7" t="str">
        <x:v>Performance</x:v>
      </x:c>
      <x:c r="C110" s="7" t="n">
        <x:v>8</x:v>
      </x:c>
      <x:c r="D110" s="7" t="str">
        <x:v>Peter A</x:v>
      </x:c>
      <x:c r="E110" s="7" t="str">
        <x:v>Finished</x:v>
      </x:c>
      <x:c r="F110" s="7" t="n">
        <x:f>IF(E110="DNS",0,MAX(0,11-C110)*IF(A110=9,1.5,1))</x:f>
        <x:v>3</x:v>
      </x:c>
    </x:row>
    <x:row r="111">
      <x:c r="A111" s="7" t="n">
        <x:v>3</x:v>
      </x:c>
      <x:c r="B111" s="7" t="str">
        <x:v>Performance</x:v>
      </x:c>
      <x:c r="C111" s="7" t="n">
        <x:v>9</x:v>
      </x:c>
      <x:c r="D111" s="7" t="str">
        <x:v>Chadwick G</x:v>
      </x:c>
      <x:c r="E111" s="7" t="str">
        <x:v>Finished</x:v>
      </x:c>
      <x:c r="F111" s="7" t="n">
        <x:f>IF(E111="DNS",0,MAX(0,11-C111)*IF(A111=9,1.5,1))</x:f>
        <x:v>2</x:v>
      </x:c>
    </x:row>
    <x:row r="112">
      <x:c r="A112" s="7" t="n">
        <x:v>3</x:v>
      </x:c>
      <x:c r="B112" s="7" t="str">
        <x:v>Performance</x:v>
      </x:c>
      <x:c r="C112" s="7" t="n">
        <x:v>10</x:v>
      </x:c>
      <x:c r="D112" s="7" t="str">
        <x:v>Che hsin W</x:v>
      </x:c>
      <x:c r="E112" s="7" t="str">
        <x:v>Finished</x:v>
      </x:c>
      <x:c r="F112" s="7" t="n">
        <x:f>IF(E112="DNS",0,MAX(0,11-C112)*IF(A112=9,1.5,1))</x:f>
        <x:v>1</x:v>
      </x:c>
    </x:row>
    <x:row r="113">
      <x:c r="A113" s="7" t="n">
        <x:v>3</x:v>
      </x:c>
      <x:c r="B113" s="7" t="str">
        <x:v>Performance</x:v>
      </x:c>
      <x:c r="C113" s="7" t="n">
        <x:v>11</x:v>
      </x:c>
      <x:c r="D113" s="7" t="str">
        <x:v>Eric T</x:v>
      </x:c>
      <x:c r="E113" s="7" t="str">
        <x:v>Finished</x:v>
      </x:c>
      <x:c r="F113" s="7" t="n">
        <x:f>IF(E113="DNS",0,MAX(0,11-C113)*IF(A113=9,1.5,1))</x:f>
        <x:v>0</x:v>
      </x:c>
    </x:row>
    <x:row r="114">
      <x:c r="A114" s="7" t="n">
        <x:v>3</x:v>
      </x:c>
      <x:c r="B114" s="7" t="str">
        <x:v>Performance</x:v>
      </x:c>
      <x:c r="C114" s="7" t="n">
        <x:v>12</x:v>
      </x:c>
      <x:c r="D114" s="7" t="str">
        <x:v>Ryan K</x:v>
      </x:c>
      <x:c r="E114" s="7" t="str">
        <x:v>Finished</x:v>
      </x:c>
      <x:c r="F114" s="7" t="n">
        <x:f>IF(E114="DNS",0,MAX(0,11-C114)*IF(A114=9,1.5,1))</x:f>
        <x:v>0</x:v>
      </x:c>
    </x:row>
    <x:row r="115">
      <x:c r="A115" s="7" t="n">
        <x:v>3</x:v>
      </x:c>
      <x:c r="B115" s="7" t="str">
        <x:v>Performance</x:v>
      </x:c>
      <x:c r="C115" s="7" t="n">
        <x:v>13</x:v>
      </x:c>
      <x:c r="D115" s="7" t="str">
        <x:v>Mitch V</x:v>
      </x:c>
      <x:c r="E115" s="7" t="str">
        <x:v>Finished</x:v>
      </x:c>
      <x:c r="F115" s="7" t="n">
        <x:f>IF(E115="DNS",0,MAX(0,11-C115)*IF(A115=9,1.5,1))</x:f>
        <x:v>0</x:v>
      </x:c>
    </x:row>
    <x:row r="116">
      <x:c r="A116" s="7" t="n">
        <x:v>4</x:v>
      </x:c>
      <x:c r="B116" s="7" t="str">
        <x:v>Daily</x:v>
      </x:c>
      <x:c r="C116" s="7" t="n">
        <x:v>1</x:v>
      </x:c>
      <x:c r="D116" s="7" t="str">
        <x:v>Dan R</x:v>
      </x:c>
      <x:c r="E116" s="7" t="str">
        <x:v>Finished</x:v>
      </x:c>
      <x:c r="F116" s="7" t="n">
        <x:f>IF(E116="DNS",0,MAX(0,11-C116)*IF(A116=9,1.5,1))</x:f>
        <x:v>10</x:v>
      </x:c>
    </x:row>
    <x:row r="117">
      <x:c r="A117" s="7" t="n">
        <x:v>4</x:v>
      </x:c>
      <x:c r="B117" s="7" t="str">
        <x:v>Daily</x:v>
      </x:c>
      <x:c r="C117" s="7" t="n">
        <x:v>2</x:v>
      </x:c>
      <x:c r="D117" s="7" t="str">
        <x:v>Zachary B</x:v>
      </x:c>
      <x:c r="E117" s="7" t="str">
        <x:v>Finished</x:v>
      </x:c>
      <x:c r="F117" s="7" t="n">
        <x:f>IF(E117="DNS",0,MAX(0,11-C117)*IF(A117=9,1.5,1))</x:f>
        <x:v>9</x:v>
      </x:c>
    </x:row>
    <x:row r="118">
      <x:c r="A118" s="7" t="n">
        <x:v>4</x:v>
      </x:c>
      <x:c r="B118" s="7" t="str">
        <x:v>Daily</x:v>
      </x:c>
      <x:c r="C118" s="7" t="n">
        <x:v>3</x:v>
      </x:c>
      <x:c r="D118" s="7" t="str">
        <x:v>Mike B</x:v>
      </x:c>
      <x:c r="E118" s="7" t="str">
        <x:v>Finished</x:v>
      </x:c>
      <x:c r="F118" s="7" t="n">
        <x:f>IF(E118="DNS",0,MAX(0,11-C118)*IF(A118=9,1.5,1))</x:f>
        <x:v>8</x:v>
      </x:c>
    </x:row>
    <x:row r="119">
      <x:c r="A119" s="7" t="n">
        <x:v>4</x:v>
      </x:c>
      <x:c r="B119" s="7" t="str">
        <x:v>Daily</x:v>
      </x:c>
      <x:c r="C119" s="7" t="n">
        <x:v>4</x:v>
      </x:c>
      <x:c r="D119" s="7" t="str">
        <x:v>Michael P</x:v>
      </x:c>
      <x:c r="E119" s="7" t="str">
        <x:v>Finished</x:v>
      </x:c>
      <x:c r="F119" s="7" t="n">
        <x:f>IF(E119="DNS",0,MAX(0,11-C119)*IF(A119=9,1.5,1))</x:f>
        <x:v>7</x:v>
      </x:c>
    </x:row>
    <x:row r="120">
      <x:c r="A120" s="7" t="n">
        <x:v>4</x:v>
      </x:c>
      <x:c r="B120" s="7" t="str">
        <x:v>Daily</x:v>
      </x:c>
      <x:c r="C120" s="7" t="n">
        <x:v>5</x:v>
      </x:c>
      <x:c r="D120" s="7" t="str">
        <x:v>Thanh N</x:v>
      </x:c>
      <x:c r="E120" s="7" t="str">
        <x:v>Finished</x:v>
      </x:c>
      <x:c r="F120" s="7" t="n">
        <x:f>IF(E120="DNS",0,MAX(0,11-C120)*IF(A120=9,1.5,1))</x:f>
        <x:v>6</x:v>
      </x:c>
    </x:row>
    <x:row r="121">
      <x:c r="A121" s="7" t="n">
        <x:v>4</x:v>
      </x:c>
      <x:c r="B121" s="7" t="str">
        <x:v>Daily</x:v>
      </x:c>
      <x:c r="C121" s="7" t="n">
        <x:v>6</x:v>
      </x:c>
      <x:c r="D121" s="7" t="str">
        <x:v>Tom H</x:v>
      </x:c>
      <x:c r="E121" s="7" t="str">
        <x:v>Finished</x:v>
      </x:c>
      <x:c r="F121" s="7" t="n">
        <x:f>IF(E121="DNS",0,MAX(0,11-C121)*IF(A121=9,1.5,1))</x:f>
        <x:v>5</x:v>
      </x:c>
    </x:row>
    <x:row r="122">
      <x:c r="A122" s="7" t="n">
        <x:v>4</x:v>
      </x:c>
      <x:c r="B122" s="7" t="str">
        <x:v>Daily</x:v>
      </x:c>
      <x:c r="C122" s="7" t="n">
        <x:v>7</x:v>
      </x:c>
      <x:c r="D122" s="7" t="str">
        <x:v>Brandon W</x:v>
      </x:c>
      <x:c r="E122" s="7" t="str">
        <x:v>Finished</x:v>
      </x:c>
      <x:c r="F122" s="7" t="n">
        <x:f>IF(E122="DNS",0,MAX(0,11-C122)*IF(A122=9,1.5,1))</x:f>
        <x:v>4</x:v>
      </x:c>
    </x:row>
    <x:row r="123">
      <x:c r="A123" s="7" t="n">
        <x:v>4</x:v>
      </x:c>
      <x:c r="B123" s="7" t="str">
        <x:v>Daily</x:v>
      </x:c>
      <x:c r="C123" s="7" t="n">
        <x:v>8</x:v>
      </x:c>
      <x:c r="D123" s="7" t="str">
        <x:v>Laryssa L</x:v>
      </x:c>
      <x:c r="E123" s="7" t="str">
        <x:v>Finished</x:v>
      </x:c>
      <x:c r="F123" s="7" t="n">
        <x:f>IF(E123="DNS",0,MAX(0,11-C123)*IF(A123=9,1.5,1))</x:f>
        <x:v>3</x:v>
      </x:c>
    </x:row>
    <x:row r="124">
      <x:c r="A124" s="7" t="n">
        <x:v>4</x:v>
      </x:c>
      <x:c r="B124" s="7" t="str">
        <x:v>Daily</x:v>
      </x:c>
      <x:c r="C124" s="7" t="n">
        <x:v>9</x:v>
      </x:c>
      <x:c r="D124" s="7" t="str">
        <x:v>Makenzie E</x:v>
      </x:c>
      <x:c r="E124" s="7" t="str">
        <x:v>Finished</x:v>
      </x:c>
      <x:c r="F124" s="7" t="n">
        <x:f>IF(E124="DNS",0,MAX(0,11-C124)*IF(A124=9,1.5,1))</x:f>
        <x:v>2</x:v>
      </x:c>
    </x:row>
    <x:row r="125">
      <x:c r="A125" s="7" t="n">
        <x:v>4</x:v>
      </x:c>
      <x:c r="B125" s="7" t="str">
        <x:v>Daily</x:v>
      </x:c>
      <x:c r="C125" s="7" t="n">
        <x:v>10</x:v>
      </x:c>
      <x:c r="D125" s="7" t="str">
        <x:v>Hailey L</x:v>
      </x:c>
      <x:c r="E125" s="7" t="str">
        <x:v>DNS</x:v>
      </x:c>
      <x:c r="F125" s="7" t="n">
        <x:f>IF(E125="DNS",0,MAX(0,11-C125)*IF(A125=9,1.5,1))</x:f>
        <x:v>0</x:v>
      </x:c>
    </x:row>
    <x:row r="126">
      <x:c r="A126" s="7" t="n">
        <x:v>4</x:v>
      </x:c>
      <x:c r="B126" s="7" t="str">
        <x:v>Sport</x:v>
      </x:c>
      <x:c r="C126" s="7" t="n">
        <x:v>1</x:v>
      </x:c>
      <x:c r="D126" s="7" t="str">
        <x:v>Jeremy N</x:v>
      </x:c>
      <x:c r="E126" s="7" t="str">
        <x:v>Finished</x:v>
      </x:c>
      <x:c r="F126" s="7" t="n">
        <x:f>IF(E126="DNS",0,MAX(0,11-C126)*IF(A126=9,1.5,1))</x:f>
        <x:v>10</x:v>
      </x:c>
    </x:row>
    <x:row r="127">
      <x:c r="A127" s="7" t="n">
        <x:v>4</x:v>
      </x:c>
      <x:c r="B127" s="7" t="str">
        <x:v>Sport</x:v>
      </x:c>
      <x:c r="C127" s="7" t="n">
        <x:v>2</x:v>
      </x:c>
      <x:c r="D127" s="7" t="str">
        <x:v>Justin K</x:v>
      </x:c>
      <x:c r="E127" s="7" t="str">
        <x:v>Finished</x:v>
      </x:c>
      <x:c r="F127" s="7" t="n">
        <x:f>IF(E127="DNS",0,MAX(0,11-C127)*IF(A127=9,1.5,1))</x:f>
        <x:v>9</x:v>
      </x:c>
    </x:row>
    <x:row r="128">
      <x:c r="A128" s="7" t="n">
        <x:v>4</x:v>
      </x:c>
      <x:c r="B128" s="7" t="str">
        <x:v>Sport</x:v>
      </x:c>
      <x:c r="C128" s="7" t="n">
        <x:v>3</x:v>
      </x:c>
      <x:c r="D128" s="7" t="str">
        <x:v>Jeff H</x:v>
      </x:c>
      <x:c r="E128" s="7" t="str">
        <x:v>Finished</x:v>
      </x:c>
      <x:c r="F128" s="7" t="n">
        <x:f>IF(E128="DNS",0,MAX(0,11-C128)*IF(A128=9,1.5,1))</x:f>
        <x:v>8</x:v>
      </x:c>
    </x:row>
    <x:row r="129">
      <x:c r="A129" s="7" t="n">
        <x:v>4</x:v>
      </x:c>
      <x:c r="B129" s="7" t="str">
        <x:v>Sport</x:v>
      </x:c>
      <x:c r="C129" s="7" t="n">
        <x:v>4</x:v>
      </x:c>
      <x:c r="D129" s="7" t="str">
        <x:v>Terry M</x:v>
      </x:c>
      <x:c r="E129" s="7" t="str">
        <x:v>Finished</x:v>
      </x:c>
      <x:c r="F129" s="7" t="n">
        <x:f>IF(E129="DNS",0,MAX(0,11-C129)*IF(A129=9,1.5,1))</x:f>
        <x:v>7</x:v>
      </x:c>
    </x:row>
    <x:row r="130">
      <x:c r="A130" s="7" t="n">
        <x:v>4</x:v>
      </x:c>
      <x:c r="B130" s="7" t="str">
        <x:v>Sport</x:v>
      </x:c>
      <x:c r="C130" s="7" t="n">
        <x:v>5</x:v>
      </x:c>
      <x:c r="D130" s="7" t="str">
        <x:v>Ian R</x:v>
      </x:c>
      <x:c r="E130" s="7" t="str">
        <x:v>Finished</x:v>
      </x:c>
      <x:c r="F130" s="7" t="n">
        <x:f>IF(E130="DNS",0,MAX(0,11-C130)*IF(A130=9,1.5,1))</x:f>
        <x:v>6</x:v>
      </x:c>
    </x:row>
    <x:row r="131">
      <x:c r="A131" s="7" t="n">
        <x:v>4</x:v>
      </x:c>
      <x:c r="B131" s="7" t="str">
        <x:v>Sport</x:v>
      </x:c>
      <x:c r="C131" s="7" t="n">
        <x:v>6</x:v>
      </x:c>
      <x:c r="D131" s="7" t="str">
        <x:v>Dameon P</x:v>
      </x:c>
      <x:c r="E131" s="7" t="str">
        <x:v>Finished</x:v>
      </x:c>
      <x:c r="F131" s="7" t="n">
        <x:f>IF(E131="DNS",0,MAX(0,11-C131)*IF(A131=9,1.5,1))</x:f>
        <x:v>5</x:v>
      </x:c>
    </x:row>
    <x:row r="132">
      <x:c r="A132" s="7" t="n">
        <x:v>4</x:v>
      </x:c>
      <x:c r="B132" s="7" t="str">
        <x:v>Sport</x:v>
      </x:c>
      <x:c r="C132" s="7" t="n">
        <x:v>7</x:v>
      </x:c>
      <x:c r="D132" s="7" t="str">
        <x:v>Prem D</x:v>
      </x:c>
      <x:c r="E132" s="7" t="str">
        <x:v>Finished</x:v>
      </x:c>
      <x:c r="F132" s="7" t="n">
        <x:f>IF(E132="DNS",0,MAX(0,11-C132)*IF(A132=9,1.5,1))</x:f>
        <x:v>4</x:v>
      </x:c>
    </x:row>
    <x:row r="133">
      <x:c r="A133" s="7" t="n">
        <x:v>4</x:v>
      </x:c>
      <x:c r="B133" s="7" t="str">
        <x:v>Sport</x:v>
      </x:c>
      <x:c r="C133" s="7" t="n">
        <x:v>8</x:v>
      </x:c>
      <x:c r="D133" s="7" t="str">
        <x:v>Adrian P</x:v>
      </x:c>
      <x:c r="E133" s="7" t="str">
        <x:v>Finished</x:v>
      </x:c>
      <x:c r="F133" s="7" t="n">
        <x:f>IF(E133="DNS",0,MAX(0,11-C133)*IF(A133=9,1.5,1))</x:f>
        <x:v>3</x:v>
      </x:c>
    </x:row>
    <x:row r="134">
      <x:c r="A134" s="7" t="n">
        <x:v>4</x:v>
      </x:c>
      <x:c r="B134" s="7" t="str">
        <x:v>Sport</x:v>
      </x:c>
      <x:c r="C134" s="7" t="n">
        <x:v>9</x:v>
      </x:c>
      <x:c r="D134" s="7" t="str">
        <x:v>Caleb Short</x:v>
      </x:c>
      <x:c r="E134" s="7" t="str">
        <x:v>Finished</x:v>
      </x:c>
      <x:c r="F134" s="7" t="n">
        <x:f>IF(E134="DNS",0,MAX(0,11-C134)*IF(A134=9,1.5,1))</x:f>
        <x:v>2</x:v>
      </x:c>
    </x:row>
    <x:row r="135">
      <x:c r="A135" s="7" t="n">
        <x:v>4</x:v>
      </x:c>
      <x:c r="B135" s="7" t="str">
        <x:v>Sport</x:v>
      </x:c>
      <x:c r="C135" s="7" t="n">
        <x:v>10</x:v>
      </x:c>
      <x:c r="D135" s="7" t="str">
        <x:v>Clover H</x:v>
      </x:c>
      <x:c r="E135" s="7" t="str">
        <x:v>Finished</x:v>
      </x:c>
      <x:c r="F135" s="7" t="n">
        <x:f>IF(E135="DNS",0,MAX(0,11-C135)*IF(A135=9,1.5,1))</x:f>
        <x:v>1</x:v>
      </x:c>
    </x:row>
    <x:row r="136">
      <x:c r="A136" s="7" t="n">
        <x:v>4</x:v>
      </x:c>
      <x:c r="B136" s="7" t="str">
        <x:v>Sport</x:v>
      </x:c>
      <x:c r="C136" s="7" t="n">
        <x:v>11</x:v>
      </x:c>
      <x:c r="D136" s="7" t="str">
        <x:v>Dennis G</x:v>
      </x:c>
      <x:c r="E136" s="7" t="str">
        <x:v>Finished</x:v>
      </x:c>
      <x:c r="F136" s="7" t="n">
        <x:f>IF(E136="DNS",0,MAX(0,11-C136)*IF(A136=9,1.5,1))</x:f>
        <x:v>0</x:v>
      </x:c>
    </x:row>
    <x:row r="137">
      <x:c r="A137" s="7" t="n">
        <x:v>4</x:v>
      </x:c>
      <x:c r="B137" s="7" t="str">
        <x:v>Sport</x:v>
      </x:c>
      <x:c r="C137" s="7" t="n">
        <x:v>12</x:v>
      </x:c>
      <x:c r="D137" s="7" t="str">
        <x:v>Everett H</x:v>
      </x:c>
      <x:c r="E137" s="7" t="str">
        <x:v>DNS</x:v>
      </x:c>
      <x:c r="F137" s="7" t="n">
        <x:f>IF(E137="DNS",0,MAX(0,11-C137)*IF(A137=9,1.5,1))</x:f>
        <x:v>0</x:v>
      </x:c>
    </x:row>
    <x:row r="138">
      <x:c r="A138" s="7" t="n">
        <x:v>4</x:v>
      </x:c>
      <x:c r="B138" s="7" t="str">
        <x:v>Sport</x:v>
      </x:c>
      <x:c r="C138" s="7" t="n">
        <x:v>13</x:v>
      </x:c>
      <x:c r="D138" s="7" t="str">
        <x:v>Allen P</x:v>
      </x:c>
      <x:c r="E138" s="7" t="str">
        <x:v>DNS</x:v>
      </x:c>
      <x:c r="F138" s="7" t="n">
        <x:f>IF(E138="DNS",0,MAX(0,11-C138)*IF(A138=9,1.5,1))</x:f>
        <x:v>0</x:v>
      </x:c>
    </x:row>
    <x:row r="139">
      <x:c r="A139" s="7" t="n">
        <x:v>4</x:v>
      </x:c>
      <x:c r="B139" s="7" t="str">
        <x:v>Sport</x:v>
      </x:c>
      <x:c r="C139" s="7" t="n">
        <x:v>14</x:v>
      </x:c>
      <x:c r="D139" s="7" t="str">
        <x:v>Spencer R</x:v>
      </x:c>
      <x:c r="E139" s="7" t="str">
        <x:v>DNS</x:v>
      </x:c>
      <x:c r="F139" s="7" t="n">
        <x:f>IF(E139="DNS",0,MAX(0,11-C139)*IF(A139=9,1.5,1))</x:f>
        <x:v>0</x:v>
      </x:c>
    </x:row>
    <x:row r="140">
      <x:c r="A140" s="7" t="n">
        <x:v>4</x:v>
      </x:c>
      <x:c r="B140" s="7" t="str">
        <x:v>Tuner</x:v>
      </x:c>
      <x:c r="C140" s="7" t="n">
        <x:v>1</x:v>
      </x:c>
      <x:c r="D140" s="7" t="str">
        <x:v>Tom K</x:v>
      </x:c>
      <x:c r="E140" s="7" t="str">
        <x:v>Finished</x:v>
      </x:c>
      <x:c r="F140" s="7" t="n">
        <x:f>IF(E140="DNS",0,MAX(0,11-C140)*IF(A140=9,1.5,1))</x:f>
        <x:v>10</x:v>
      </x:c>
    </x:row>
    <x:row r="141">
      <x:c r="A141" s="7" t="n">
        <x:v>4</x:v>
      </x:c>
      <x:c r="B141" s="7" t="str">
        <x:v>Tuner</x:v>
      </x:c>
      <x:c r="C141" s="7" t="n">
        <x:v>2</x:v>
      </x:c>
      <x:c r="D141" s="7" t="str">
        <x:v>Bruce M</x:v>
      </x:c>
      <x:c r="E141" s="7" t="str">
        <x:v>Finished</x:v>
      </x:c>
      <x:c r="F141" s="7" t="n">
        <x:f>IF(E141="DNS",0,MAX(0,11-C141)*IF(A141=9,1.5,1))</x:f>
        <x:v>9</x:v>
      </x:c>
    </x:row>
    <x:row r="142">
      <x:c r="A142" s="7" t="n">
        <x:v>4</x:v>
      </x:c>
      <x:c r="B142" s="7" t="str">
        <x:v>Tuner</x:v>
      </x:c>
      <x:c r="C142" s="7" t="n">
        <x:v>3</x:v>
      </x:c>
      <x:c r="D142" s="7" t="str">
        <x:v>Craig T</x:v>
      </x:c>
      <x:c r="E142" s="7" t="str">
        <x:v>Finished</x:v>
      </x:c>
      <x:c r="F142" s="7" t="n">
        <x:f>IF(E142="DNS",0,MAX(0,11-C142)*IF(A142=9,1.5,1))</x:f>
        <x:v>8</x:v>
      </x:c>
    </x:row>
    <x:row r="143">
      <x:c r="A143" s="7" t="n">
        <x:v>4</x:v>
      </x:c>
      <x:c r="B143" s="7" t="str">
        <x:v>Tuner</x:v>
      </x:c>
      <x:c r="C143" s="7" t="n">
        <x:v>4</x:v>
      </x:c>
      <x:c r="D143" s="7" t="str">
        <x:v>Sean H</x:v>
      </x:c>
      <x:c r="E143" s="7" t="str">
        <x:v>Finished</x:v>
      </x:c>
      <x:c r="F143" s="7" t="n">
        <x:f>IF(E143="DNS",0,MAX(0,11-C143)*IF(A143=9,1.5,1))</x:f>
        <x:v>7</x:v>
      </x:c>
    </x:row>
    <x:row r="144">
      <x:c r="A144" s="7" t="n">
        <x:v>4</x:v>
      </x:c>
      <x:c r="B144" s="7" t="str">
        <x:v>Tuner</x:v>
      </x:c>
      <x:c r="C144" s="7" t="n">
        <x:v>5</x:v>
      </x:c>
      <x:c r="D144" s="7" t="str">
        <x:v>Peter W</x:v>
      </x:c>
      <x:c r="E144" s="7" t="str">
        <x:v>Finished</x:v>
      </x:c>
      <x:c r="F144" s="7" t="n">
        <x:f>IF(E144="DNS",0,MAX(0,11-C144)*IF(A144=9,1.5,1))</x:f>
        <x:v>6</x:v>
      </x:c>
    </x:row>
    <x:row r="145">
      <x:c r="A145" s="7" t="n">
        <x:v>4</x:v>
      </x:c>
      <x:c r="B145" s="7" t="str">
        <x:v>Tuner</x:v>
      </x:c>
      <x:c r="C145" s="7" t="n">
        <x:v>6</x:v>
      </x:c>
      <x:c r="D145" s="7" t="str">
        <x:v>Connor E</x:v>
      </x:c>
      <x:c r="E145" s="7" t="str">
        <x:v>Finished</x:v>
      </x:c>
      <x:c r="F145" s="7" t="n">
        <x:f>IF(E145="DNS",0,MAX(0,11-C145)*IF(A145=9,1.5,1))</x:f>
        <x:v>5</x:v>
      </x:c>
    </x:row>
    <x:row r="146">
      <x:c r="A146" s="7" t="n">
        <x:v>4</x:v>
      </x:c>
      <x:c r="B146" s="7" t="str">
        <x:v>Tuner</x:v>
      </x:c>
      <x:c r="C146" s="7" t="n">
        <x:v>7</x:v>
      </x:c>
      <x:c r="D146" s="7" t="str">
        <x:v>Rob C</x:v>
      </x:c>
      <x:c r="E146" s="7" t="str">
        <x:v>Finished</x:v>
      </x:c>
      <x:c r="F146" s="7" t="n">
        <x:f>IF(E146="DNS",0,MAX(0,11-C146)*IF(A146=9,1.5,1))</x:f>
        <x:v>4</x:v>
      </x:c>
    </x:row>
    <x:row r="147">
      <x:c r="A147" s="7" t="n">
        <x:v>4</x:v>
      </x:c>
      <x:c r="B147" s="7" t="str">
        <x:v>Tuner</x:v>
      </x:c>
      <x:c r="C147" s="7" t="n">
        <x:v>8</x:v>
      </x:c>
      <x:c r="D147" s="7" t="str">
        <x:v>Dwayne L</x:v>
      </x:c>
      <x:c r="E147" s="7" t="str">
        <x:v>Finished</x:v>
      </x:c>
      <x:c r="F147" s="7" t="n">
        <x:f>IF(E147="DNS",0,MAX(0,11-C147)*IF(A147=9,1.5,1))</x:f>
        <x:v>3</x:v>
      </x:c>
    </x:row>
    <x:row r="148">
      <x:c r="A148" s="7" t="n">
        <x:v>4</x:v>
      </x:c>
      <x:c r="B148" s="7" t="str">
        <x:v>Tuner</x:v>
      </x:c>
      <x:c r="C148" s="7" t="n">
        <x:v>9</x:v>
      </x:c>
      <x:c r="D148" s="7" t="str">
        <x:v>Mike L</x:v>
      </x:c>
      <x:c r="E148" s="7" t="str">
        <x:v>Finished</x:v>
      </x:c>
      <x:c r="F148" s="7" t="n">
        <x:f>IF(E148="DNS",0,MAX(0,11-C148)*IF(A148=9,1.5,1))</x:f>
        <x:v>2</x:v>
      </x:c>
    </x:row>
    <x:row r="149">
      <x:c r="A149" s="7" t="n">
        <x:v>4</x:v>
      </x:c>
      <x:c r="B149" s="7" t="str">
        <x:v>Tuner</x:v>
      </x:c>
      <x:c r="C149" s="7" t="n">
        <x:v>10</x:v>
      </x:c>
      <x:c r="D149" s="7" t="str">
        <x:v>Matthew F</x:v>
      </x:c>
      <x:c r="E149" s="7" t="str">
        <x:v>DNS</x:v>
      </x:c>
      <x:c r="F149" s="7" t="n">
        <x:f>IF(E149="DNS",0,MAX(0,11-C149)*IF(A149=9,1.5,1))</x:f>
        <x:v>0</x:v>
      </x:c>
    </x:row>
    <x:row r="150">
      <x:c r="A150" s="7" t="n">
        <x:v>4</x:v>
      </x:c>
      <x:c r="B150" s="7" t="str">
        <x:v>Performance</x:v>
      </x:c>
      <x:c r="C150" s="7" t="n">
        <x:v>1</x:v>
      </x:c>
      <x:c r="D150" s="7" t="str">
        <x:v>Peter A</x:v>
      </x:c>
      <x:c r="E150" s="7" t="str">
        <x:v>Finished</x:v>
      </x:c>
      <x:c r="F150" s="7" t="n">
        <x:f>IF(E150="DNS",0,MAX(0,11-C150)*IF(A150=9,1.5,1))</x:f>
        <x:v>10</x:v>
      </x:c>
    </x:row>
    <x:row r="151">
      <x:c r="A151" s="7" t="n">
        <x:v>4</x:v>
      </x:c>
      <x:c r="B151" s="7" t="str">
        <x:v>Performance</x:v>
      </x:c>
      <x:c r="C151" s="7" t="n">
        <x:v>2</x:v>
      </x:c>
      <x:c r="D151" s="7" t="str">
        <x:v>Dylan G</x:v>
      </x:c>
      <x:c r="E151" s="7" t="str">
        <x:v>Finished</x:v>
      </x:c>
      <x:c r="F151" s="7" t="n">
        <x:f>IF(E151="DNS",0,MAX(0,11-C151)*IF(A151=9,1.5,1))</x:f>
        <x:v>9</x:v>
      </x:c>
    </x:row>
    <x:row r="152">
      <x:c r="A152" s="7" t="n">
        <x:v>4</x:v>
      </x:c>
      <x:c r="B152" s="7" t="str">
        <x:v>Performance</x:v>
      </x:c>
      <x:c r="C152" s="7" t="n">
        <x:v>3</x:v>
      </x:c>
      <x:c r="D152" s="7" t="str">
        <x:v>Jason R</x:v>
      </x:c>
      <x:c r="E152" s="7" t="str">
        <x:v>Finished</x:v>
      </x:c>
      <x:c r="F152" s="7" t="n">
        <x:f>IF(E152="DNS",0,MAX(0,11-C152)*IF(A152=9,1.5,1))</x:f>
        <x:v>8</x:v>
      </x:c>
    </x:row>
    <x:row r="153">
      <x:c r="A153" s="7" t="n">
        <x:v>4</x:v>
      </x:c>
      <x:c r="B153" s="7" t="str">
        <x:v>Performance</x:v>
      </x:c>
      <x:c r="C153" s="7" t="n">
        <x:v>4</x:v>
      </x:c>
      <x:c r="D153" s="7" t="str">
        <x:v>Chadwick G</x:v>
      </x:c>
      <x:c r="E153" s="7" t="str">
        <x:v>Finished</x:v>
      </x:c>
      <x:c r="F153" s="7" t="n">
        <x:f>IF(E153="DNS",0,MAX(0,11-C153)*IF(A153=9,1.5,1))</x:f>
        <x:v>7</x:v>
      </x:c>
    </x:row>
    <x:row r="154">
      <x:c r="A154" s="7" t="n">
        <x:v>4</x:v>
      </x:c>
      <x:c r="B154" s="7" t="str">
        <x:v>Performance</x:v>
      </x:c>
      <x:c r="C154" s="7" t="n">
        <x:v>5</x:v>
      </x:c>
      <x:c r="D154" s="7" t="str">
        <x:v>Doug M</x:v>
      </x:c>
      <x:c r="E154" s="7" t="str">
        <x:v>Finished</x:v>
      </x:c>
      <x:c r="F154" s="7" t="n">
        <x:f>IF(E154="DNS",0,MAX(0,11-C154)*IF(A154=9,1.5,1))</x:f>
        <x:v>6</x:v>
      </x:c>
    </x:row>
    <x:row r="155">
      <x:c r="A155" s="7" t="n">
        <x:v>4</x:v>
      </x:c>
      <x:c r="B155" s="7" t="str">
        <x:v>Performance</x:v>
      </x:c>
      <x:c r="C155" s="7" t="n">
        <x:v>6</x:v>
      </x:c>
      <x:c r="D155" s="7" t="str">
        <x:v>Eric T</x:v>
      </x:c>
      <x:c r="E155" s="7" t="str">
        <x:v>Finished</x:v>
      </x:c>
      <x:c r="F155" s="7" t="n">
        <x:f>IF(E155="DNS",0,MAX(0,11-C155)*IF(A155=9,1.5,1))</x:f>
        <x:v>5</x:v>
      </x:c>
    </x:row>
    <x:row r="156">
      <x:c r="A156" s="7" t="n">
        <x:v>4</x:v>
      </x:c>
      <x:c r="B156" s="7" t="str">
        <x:v>Performance</x:v>
      </x:c>
      <x:c r="C156" s="7" t="n">
        <x:v>7</x:v>
      </x:c>
      <x:c r="D156" s="7" t="str">
        <x:v>Max N</x:v>
      </x:c>
      <x:c r="E156" s="7" t="str">
        <x:v>DNS</x:v>
      </x:c>
      <x:c r="F156" s="7" t="n">
        <x:f>IF(E156="DNS",0,MAX(0,11-C156)*IF(A156=9,1.5,1))</x:f>
        <x:v>0</x:v>
      </x:c>
    </x:row>
    <x:row r="157">
      <x:c r="A157" s="7" t="n">
        <x:v>5</x:v>
      </x:c>
      <x:c r="B157" s="7" t="str">
        <x:v>Daily</x:v>
      </x:c>
      <x:c r="C157" s="7" t="n">
        <x:v>1</x:v>
      </x:c>
      <x:c r="D157" s="7" t="str">
        <x:v>Zachary B</x:v>
      </x:c>
      <x:c r="E157" s="7" t="str">
        <x:v>Finished</x:v>
      </x:c>
      <x:c r="F157" s="7" t="n">
        <x:f>IF(E157="DNS",0,MAX(0,11-C157)*IF(A157=9,1.5,1))</x:f>
        <x:v>10</x:v>
      </x:c>
    </x:row>
    <x:row r="158">
      <x:c r="A158" s="7" t="n">
        <x:v>5</x:v>
      </x:c>
      <x:c r="B158" s="7" t="str">
        <x:v>Daily</x:v>
      </x:c>
      <x:c r="C158" s="7" t="n">
        <x:v>2</x:v>
      </x:c>
      <x:c r="D158" s="7" t="str">
        <x:v>Dan R</x:v>
      </x:c>
      <x:c r="E158" s="7" t="str">
        <x:v>Finished</x:v>
      </x:c>
      <x:c r="F158" s="7" t="n">
        <x:f>IF(E158="DNS",0,MAX(0,11-C158)*IF(A158=9,1.5,1))</x:f>
        <x:v>9</x:v>
      </x:c>
    </x:row>
    <x:row r="159">
      <x:c r="A159" s="7" t="n">
        <x:v>5</x:v>
      </x:c>
      <x:c r="B159" s="7" t="str">
        <x:v>Daily</x:v>
      </x:c>
      <x:c r="C159" s="7" t="n">
        <x:v>3</x:v>
      </x:c>
      <x:c r="D159" s="7" t="str">
        <x:v>Marc L</x:v>
      </x:c>
      <x:c r="E159" s="7" t="str">
        <x:v>Finished</x:v>
      </x:c>
      <x:c r="F159" s="7" t="n">
        <x:f>IF(E159="DNS",0,MAX(0,11-C159)*IF(A159=9,1.5,1))</x:f>
        <x:v>8</x:v>
      </x:c>
    </x:row>
    <x:row r="160">
      <x:c r="A160" s="7" t="n">
        <x:v>5</x:v>
      </x:c>
      <x:c r="B160" s="7" t="str">
        <x:v>Daily</x:v>
      </x:c>
      <x:c r="C160" s="7" t="n">
        <x:v>4</x:v>
      </x:c>
      <x:c r="D160" s="7" t="str">
        <x:v>Thanh N</x:v>
      </x:c>
      <x:c r="E160" s="7" t="str">
        <x:v>Finished</x:v>
      </x:c>
      <x:c r="F160" s="7" t="n">
        <x:f>IF(E160="DNS",0,MAX(0,11-C160)*IF(A160=9,1.5,1))</x:f>
        <x:v>7</x:v>
      </x:c>
    </x:row>
    <x:row r="161">
      <x:c r="A161" s="7" t="n">
        <x:v>5</x:v>
      </x:c>
      <x:c r="B161" s="7" t="str">
        <x:v>Daily</x:v>
      </x:c>
      <x:c r="C161" s="7" t="n">
        <x:v>5</x:v>
      </x:c>
      <x:c r="D161" s="7" t="str">
        <x:v>Jordan D</x:v>
      </x:c>
      <x:c r="E161" s="7" t="str">
        <x:v>Finished</x:v>
      </x:c>
      <x:c r="F161" s="7" t="n">
        <x:f>IF(E161="DNS",0,MAX(0,11-C161)*IF(A161=9,1.5,1))</x:f>
        <x:v>6</x:v>
      </x:c>
    </x:row>
    <x:row r="162">
      <x:c r="A162" s="7" t="n">
        <x:v>5</x:v>
      </x:c>
      <x:c r="B162" s="7" t="str">
        <x:v>Daily</x:v>
      </x:c>
      <x:c r="C162" s="7" t="n">
        <x:v>6</x:v>
      </x:c>
      <x:c r="D162" s="7" t="str">
        <x:v>Liam H</x:v>
      </x:c>
      <x:c r="E162" s="7" t="str">
        <x:v>Finished</x:v>
      </x:c>
      <x:c r="F162" s="7" t="n">
        <x:f>IF(E162="DNS",0,MAX(0,11-C162)*IF(A162=9,1.5,1))</x:f>
        <x:v>5</x:v>
      </x:c>
    </x:row>
    <x:row r="163">
      <x:c r="A163" s="7" t="n">
        <x:v>5</x:v>
      </x:c>
      <x:c r="B163" s="7" t="str">
        <x:v>Daily</x:v>
      </x:c>
      <x:c r="C163" s="7" t="n">
        <x:v>7</x:v>
      </x:c>
      <x:c r="D163" s="7" t="str">
        <x:v>Hector L</x:v>
      </x:c>
      <x:c r="E163" s="7" t="str">
        <x:v>Finished</x:v>
      </x:c>
      <x:c r="F163" s="7" t="n">
        <x:f>IF(E163="DNS",0,MAX(0,11-C163)*IF(A163=9,1.5,1))</x:f>
        <x:v>4</x:v>
      </x:c>
    </x:row>
    <x:row r="164">
      <x:c r="A164" s="7" t="n">
        <x:v>5</x:v>
      </x:c>
      <x:c r="B164" s="7" t="str">
        <x:v>Daily</x:v>
      </x:c>
      <x:c r="C164" s="7" t="n">
        <x:v>8</x:v>
      </x:c>
      <x:c r="D164" s="7" t="str">
        <x:v>Tom H</x:v>
      </x:c>
      <x:c r="E164" s="7" t="str">
        <x:v>DNS</x:v>
      </x:c>
      <x:c r="F164" s="7" t="n">
        <x:f>IF(E164="DNS",0,MAX(0,11-C164)*IF(A164=9,1.5,1))</x:f>
        <x:v>0</x:v>
      </x:c>
    </x:row>
    <x:row r="165">
      <x:c r="A165" s="7" t="n">
        <x:v>5</x:v>
      </x:c>
      <x:c r="B165" s="7" t="str">
        <x:v>Sport</x:v>
      </x:c>
      <x:c r="C165" s="7" t="n">
        <x:v>1</x:v>
      </x:c>
      <x:c r="D165" s="7" t="str">
        <x:v>Mungai K</x:v>
      </x:c>
      <x:c r="E165" s="7" t="str">
        <x:v>Finished</x:v>
      </x:c>
      <x:c r="F165" s="7" t="n">
        <x:f>IF(E165="DNS",0,MAX(0,11-C165)*IF(A165=9,1.5,1))</x:f>
        <x:v>10</x:v>
      </x:c>
    </x:row>
    <x:row r="166">
      <x:c r="A166" s="7" t="n">
        <x:v>5</x:v>
      </x:c>
      <x:c r="B166" s="7" t="str">
        <x:v>Sport</x:v>
      </x:c>
      <x:c r="C166" s="7" t="n">
        <x:v>2</x:v>
      </x:c>
      <x:c r="D166" s="7" t="str">
        <x:v>Jeremy N</x:v>
      </x:c>
      <x:c r="E166" s="7" t="str">
        <x:v>Finished</x:v>
      </x:c>
      <x:c r="F166" s="7" t="n">
        <x:f>IF(E166="DNS",0,MAX(0,11-C166)*IF(A166=9,1.5,1))</x:f>
        <x:v>9</x:v>
      </x:c>
    </x:row>
    <x:row r="167">
      <x:c r="A167" s="7" t="n">
        <x:v>5</x:v>
      </x:c>
      <x:c r="B167" s="7" t="str">
        <x:v>Sport</x:v>
      </x:c>
      <x:c r="C167" s="7" t="n">
        <x:v>3</x:v>
      </x:c>
      <x:c r="D167" s="7" t="str">
        <x:v>Jeff H</x:v>
      </x:c>
      <x:c r="E167" s="7" t="str">
        <x:v>Finished</x:v>
      </x:c>
      <x:c r="F167" s="7" t="n">
        <x:f>IF(E167="DNS",0,MAX(0,11-C167)*IF(A167=9,1.5,1))</x:f>
        <x:v>8</x:v>
      </x:c>
    </x:row>
    <x:row r="168">
      <x:c r="A168" s="7" t="n">
        <x:v>5</x:v>
      </x:c>
      <x:c r="B168" s="7" t="str">
        <x:v>Sport</x:v>
      </x:c>
      <x:c r="C168" s="7" t="n">
        <x:v>4</x:v>
      </x:c>
      <x:c r="D168" s="7" t="str">
        <x:v>Justin K</x:v>
      </x:c>
      <x:c r="E168" s="7" t="str">
        <x:v>Finished</x:v>
      </x:c>
      <x:c r="F168" s="7" t="n">
        <x:f>IF(E168="DNS",0,MAX(0,11-C168)*IF(A168=9,1.5,1))</x:f>
        <x:v>7</x:v>
      </x:c>
    </x:row>
    <x:row r="169">
      <x:c r="A169" s="7" t="n">
        <x:v>5</x:v>
      </x:c>
      <x:c r="B169" s="7" t="str">
        <x:v>Sport</x:v>
      </x:c>
      <x:c r="C169" s="7" t="n">
        <x:v>5</x:v>
      </x:c>
      <x:c r="D169" s="7" t="str">
        <x:v>Terry M</x:v>
      </x:c>
      <x:c r="E169" s="7" t="str">
        <x:v>Finished</x:v>
      </x:c>
      <x:c r="F169" s="7" t="n">
        <x:f>IF(E169="DNS",0,MAX(0,11-C169)*IF(A169=9,1.5,1))</x:f>
        <x:v>6</x:v>
      </x:c>
    </x:row>
    <x:row r="170">
      <x:c r="A170" s="7" t="n">
        <x:v>5</x:v>
      </x:c>
      <x:c r="B170" s="7" t="str">
        <x:v>Sport</x:v>
      </x:c>
      <x:c r="C170" s="7" t="n">
        <x:v>6</x:v>
      </x:c>
      <x:c r="D170" s="7" t="str">
        <x:v>Everett H</x:v>
      </x:c>
      <x:c r="E170" s="7" t="str">
        <x:v>Finished</x:v>
      </x:c>
      <x:c r="F170" s="7" t="n">
        <x:f>IF(E170="DNS",0,MAX(0,11-C170)*IF(A170=9,1.5,1))</x:f>
        <x:v>5</x:v>
      </x:c>
    </x:row>
    <x:row r="171">
      <x:c r="A171" s="7" t="n">
        <x:v>5</x:v>
      </x:c>
      <x:c r="B171" s="7" t="str">
        <x:v>Sport</x:v>
      </x:c>
      <x:c r="C171" s="7" t="n">
        <x:v>7</x:v>
      </x:c>
      <x:c r="D171" s="7" t="str">
        <x:v>Ian R</x:v>
      </x:c>
      <x:c r="E171" s="7" t="str">
        <x:v>Finished</x:v>
      </x:c>
      <x:c r="F171" s="7" t="n">
        <x:f>IF(E171="DNS",0,MAX(0,11-C171)*IF(A171=9,1.5,1))</x:f>
        <x:v>4</x:v>
      </x:c>
    </x:row>
    <x:row r="172">
      <x:c r="A172" s="7" t="n">
        <x:v>5</x:v>
      </x:c>
      <x:c r="B172" s="7" t="str">
        <x:v>Sport</x:v>
      </x:c>
      <x:c r="C172" s="7" t="n">
        <x:v>8</x:v>
      </x:c>
      <x:c r="D172" s="7" t="str">
        <x:v>Spencer R</x:v>
      </x:c>
      <x:c r="E172" s="7" t="str">
        <x:v>Finished</x:v>
      </x:c>
      <x:c r="F172" s="7" t="n">
        <x:f>IF(E172="DNS",0,MAX(0,11-C172)*IF(A172=9,1.5,1))</x:f>
        <x:v>3</x:v>
      </x:c>
    </x:row>
    <x:row r="173">
      <x:c r="A173" s="7" t="n">
        <x:v>5</x:v>
      </x:c>
      <x:c r="B173" s="7" t="str">
        <x:v>Sport</x:v>
      </x:c>
      <x:c r="C173" s="7" t="n">
        <x:v>9</x:v>
      </x:c>
      <x:c r="D173" s="7" t="str">
        <x:v>Mike B</x:v>
      </x:c>
      <x:c r="E173" s="7" t="str">
        <x:v>Finished</x:v>
      </x:c>
      <x:c r="F173" s="7" t="n">
        <x:f>IF(E173="DNS",0,MAX(0,11-C173)*IF(A173=9,1.5,1))</x:f>
        <x:v>2</x:v>
      </x:c>
    </x:row>
    <x:row r="174">
      <x:c r="A174" s="7" t="n">
        <x:v>5</x:v>
      </x:c>
      <x:c r="B174" s="7" t="str">
        <x:v>Sport</x:v>
      </x:c>
      <x:c r="C174" s="7" t="n">
        <x:v>10</x:v>
      </x:c>
      <x:c r="D174" s="7" t="str">
        <x:v>Adrian P</x:v>
      </x:c>
      <x:c r="E174" s="7" t="str">
        <x:v>Finished</x:v>
      </x:c>
      <x:c r="F174" s="7" t="n">
        <x:f>IF(E174="DNS",0,MAX(0,11-C174)*IF(A174=9,1.5,1))</x:f>
        <x:v>1</x:v>
      </x:c>
    </x:row>
    <x:row r="175">
      <x:c r="A175" s="7" t="n">
        <x:v>5</x:v>
      </x:c>
      <x:c r="B175" s="7" t="str">
        <x:v>Sport</x:v>
      </x:c>
      <x:c r="C175" s="7" t="n">
        <x:v>11</x:v>
      </x:c>
      <x:c r="D175" s="7" t="str">
        <x:v>Dameon P</x:v>
      </x:c>
      <x:c r="E175" s="7" t="str">
        <x:v>Finished</x:v>
      </x:c>
      <x:c r="F175" s="7" t="n">
        <x:f>IF(E175="DNS",0,MAX(0,11-C175)*IF(A175=9,1.5,1))</x:f>
        <x:v>0</x:v>
      </x:c>
    </x:row>
    <x:row r="176">
      <x:c r="A176" s="7" t="n">
        <x:v>5</x:v>
      </x:c>
      <x:c r="B176" s="7" t="str">
        <x:v>Sport</x:v>
      </x:c>
      <x:c r="C176" s="7" t="n">
        <x:v>12</x:v>
      </x:c>
      <x:c r="D176" s="7" t="str">
        <x:v>Roop C</x:v>
      </x:c>
      <x:c r="E176" s="7" t="str">
        <x:v>Finished</x:v>
      </x:c>
      <x:c r="F176" s="7" t="n">
        <x:f>IF(E176="DNS",0,MAX(0,11-C176)*IF(A176=9,1.5,1))</x:f>
        <x:v>0</x:v>
      </x:c>
    </x:row>
    <x:row r="177">
      <x:c r="A177" s="7" t="n">
        <x:v>5</x:v>
      </x:c>
      <x:c r="B177" s="7" t="str">
        <x:v>Sport</x:v>
      </x:c>
      <x:c r="C177" s="7" t="n">
        <x:v>13</x:v>
      </x:c>
      <x:c r="D177" s="7" t="str">
        <x:v>Kenneth T</x:v>
      </x:c>
      <x:c r="E177" s="7" t="str">
        <x:v>Finished</x:v>
      </x:c>
      <x:c r="F177" s="7" t="n">
        <x:f>IF(E177="DNS",0,MAX(0,11-C177)*IF(A177=9,1.5,1))</x:f>
        <x:v>0</x:v>
      </x:c>
    </x:row>
    <x:row r="178">
      <x:c r="A178" s="7" t="n">
        <x:v>5</x:v>
      </x:c>
      <x:c r="B178" s="7" t="str">
        <x:v>Sport</x:v>
      </x:c>
      <x:c r="C178" s="7" t="n">
        <x:v>14</x:v>
      </x:c>
      <x:c r="D178" s="7" t="str">
        <x:v>Allen P</x:v>
      </x:c>
      <x:c r="E178" s="7" t="str">
        <x:v>Finished</x:v>
      </x:c>
      <x:c r="F178" s="7" t="n">
        <x:f>IF(E178="DNS",0,MAX(0,11-C178)*IF(A178=9,1.5,1))</x:f>
        <x:v>0</x:v>
      </x:c>
    </x:row>
    <x:row r="179">
      <x:c r="A179" s="7" t="n">
        <x:v>5</x:v>
      </x:c>
      <x:c r="B179" s="7" t="str">
        <x:v>Sport</x:v>
      </x:c>
      <x:c r="C179" s="7" t="n">
        <x:v>15</x:v>
      </x:c>
      <x:c r="D179" s="7" t="str">
        <x:v>Adam L</x:v>
      </x:c>
      <x:c r="E179" s="7" t="str">
        <x:v>Finished</x:v>
      </x:c>
      <x:c r="F179" s="7" t="n">
        <x:f>IF(E179="DNS",0,MAX(0,11-C179)*IF(A179=9,1.5,1))</x:f>
        <x:v>0</x:v>
      </x:c>
    </x:row>
    <x:row r="180">
      <x:c r="A180" s="7" t="n">
        <x:v>5</x:v>
      </x:c>
      <x:c r="B180" s="7" t="str">
        <x:v>Sport</x:v>
      </x:c>
      <x:c r="C180" s="7" t="n">
        <x:v>16</x:v>
      </x:c>
      <x:c r="D180" s="7" t="str">
        <x:v>Caleb Short</x:v>
      </x:c>
      <x:c r="E180" s="7" t="str">
        <x:v>Finished</x:v>
      </x:c>
      <x:c r="F180" s="7" t="n">
        <x:f>IF(E180="DNS",0,MAX(0,11-C180)*IF(A180=9,1.5,1))</x:f>
        <x:v>0</x:v>
      </x:c>
    </x:row>
    <x:row r="181">
      <x:c r="A181" s="7" t="n">
        <x:v>5</x:v>
      </x:c>
      <x:c r="B181" s="7" t="str">
        <x:v>Sport</x:v>
      </x:c>
      <x:c r="C181" s="7" t="n">
        <x:v>17</x:v>
      </x:c>
      <x:c r="D181" s="7" t="str">
        <x:v>Zander S</x:v>
      </x:c>
      <x:c r="E181" s="7" t="str">
        <x:v>Finished</x:v>
      </x:c>
      <x:c r="F181" s="7" t="n">
        <x:f>IF(E181="DNS",0,MAX(0,11-C181)*IF(A181=9,1.5,1))</x:f>
        <x:v>0</x:v>
      </x:c>
    </x:row>
    <x:row r="182">
      <x:c r="A182" s="7" t="n">
        <x:v>5</x:v>
      </x:c>
      <x:c r="B182" s="7" t="str">
        <x:v>Sport</x:v>
      </x:c>
      <x:c r="C182" s="7" t="n">
        <x:v>18</x:v>
      </x:c>
      <x:c r="D182" s="7" t="str">
        <x:v>Adam P</x:v>
      </x:c>
      <x:c r="E182" s="7" t="str">
        <x:v>Finished</x:v>
      </x:c>
      <x:c r="F182" s="7" t="n">
        <x:f>IF(E182="DNS",0,MAX(0,11-C182)*IF(A182=9,1.5,1))</x:f>
        <x:v>0</x:v>
      </x:c>
    </x:row>
    <x:row r="183">
      <x:c r="A183" s="7" t="n">
        <x:v>5</x:v>
      </x:c>
      <x:c r="B183" s="7" t="str">
        <x:v>Sport</x:v>
      </x:c>
      <x:c r="C183" s="7" t="n">
        <x:v>19</x:v>
      </x:c>
      <x:c r="D183" s="7" t="str">
        <x:v>Eric S</x:v>
      </x:c>
      <x:c r="E183" s="7" t="str">
        <x:v>Finished</x:v>
      </x:c>
      <x:c r="F183" s="7" t="n">
        <x:f>IF(E183="DNS",0,MAX(0,11-C183)*IF(A183=9,1.5,1))</x:f>
        <x:v>0</x:v>
      </x:c>
    </x:row>
    <x:row r="184">
      <x:c r="A184" s="7" t="n">
        <x:v>5</x:v>
      </x:c>
      <x:c r="B184" s="7" t="str">
        <x:v>Tuner</x:v>
      </x:c>
      <x:c r="C184" s="7" t="n">
        <x:v>1</x:v>
      </x:c>
      <x:c r="D184" s="7" t="str">
        <x:v>Bruce M</x:v>
      </x:c>
      <x:c r="E184" s="7" t="str">
        <x:v>Finished</x:v>
      </x:c>
      <x:c r="F184" s="7" t="n">
        <x:f>IF(E184="DNS",0,MAX(0,11-C184)*IF(A184=9,1.5,1))</x:f>
        <x:v>10</x:v>
      </x:c>
    </x:row>
    <x:row r="185">
      <x:c r="A185" s="7" t="n">
        <x:v>5</x:v>
      </x:c>
      <x:c r="B185" s="7" t="str">
        <x:v>Tuner</x:v>
      </x:c>
      <x:c r="C185" s="7" t="n">
        <x:v>2</x:v>
      </x:c>
      <x:c r="D185" s="7" t="str">
        <x:v>Tom K</x:v>
      </x:c>
      <x:c r="E185" s="7" t="str">
        <x:v>Finished</x:v>
      </x:c>
      <x:c r="F185" s="7" t="n">
        <x:f>IF(E185="DNS",0,MAX(0,11-C185)*IF(A185=9,1.5,1))</x:f>
        <x:v>9</x:v>
      </x:c>
    </x:row>
    <x:row r="186">
      <x:c r="A186" s="7" t="n">
        <x:v>5</x:v>
      </x:c>
      <x:c r="B186" s="7" t="str">
        <x:v>Tuner</x:v>
      </x:c>
      <x:c r="C186" s="7" t="n">
        <x:v>3</x:v>
      </x:c>
      <x:c r="D186" s="7" t="str">
        <x:v>Sean H</x:v>
      </x:c>
      <x:c r="E186" s="7" t="str">
        <x:v>Finished</x:v>
      </x:c>
      <x:c r="F186" s="7" t="n">
        <x:f>IF(E186="DNS",0,MAX(0,11-C186)*IF(A186=9,1.5,1))</x:f>
        <x:v>8</x:v>
      </x:c>
    </x:row>
    <x:row r="187">
      <x:c r="A187" s="7" t="n">
        <x:v>5</x:v>
      </x:c>
      <x:c r="B187" s="7" t="str">
        <x:v>Tuner</x:v>
      </x:c>
      <x:c r="C187" s="7" t="n">
        <x:v>4</x:v>
      </x:c>
      <x:c r="D187" s="7" t="str">
        <x:v>Connor E</x:v>
      </x:c>
      <x:c r="E187" s="7" t="str">
        <x:v>Finished</x:v>
      </x:c>
      <x:c r="F187" s="7" t="n">
        <x:f>IF(E187="DNS",0,MAX(0,11-C187)*IF(A187=9,1.5,1))</x:f>
        <x:v>7</x:v>
      </x:c>
    </x:row>
    <x:row r="188">
      <x:c r="A188" s="7" t="n">
        <x:v>5</x:v>
      </x:c>
      <x:c r="B188" s="7" t="str">
        <x:v>Tuner</x:v>
      </x:c>
      <x:c r="C188" s="7" t="n">
        <x:v>5</x:v>
      </x:c>
      <x:c r="D188" s="7" t="str">
        <x:v>Rob C</x:v>
      </x:c>
      <x:c r="E188" s="7" t="str">
        <x:v>Finished</x:v>
      </x:c>
      <x:c r="F188" s="7" t="n">
        <x:f>IF(E188="DNS",0,MAX(0,11-C188)*IF(A188=9,1.5,1))</x:f>
        <x:v>6</x:v>
      </x:c>
    </x:row>
    <x:row r="189">
      <x:c r="A189" s="7" t="n">
        <x:v>5</x:v>
      </x:c>
      <x:c r="B189" s="7" t="str">
        <x:v>Tuner</x:v>
      </x:c>
      <x:c r="C189" s="7" t="n">
        <x:v>6</x:v>
      </x:c>
      <x:c r="D189" s="7" t="str">
        <x:v>Cody M</x:v>
      </x:c>
      <x:c r="E189" s="7" t="str">
        <x:v>Finished</x:v>
      </x:c>
      <x:c r="F189" s="7" t="n">
        <x:f>IF(E189="DNS",0,MAX(0,11-C189)*IF(A189=9,1.5,1))</x:f>
        <x:v>5</x:v>
      </x:c>
    </x:row>
    <x:row r="190">
      <x:c r="A190" s="7" t="n">
        <x:v>5</x:v>
      </x:c>
      <x:c r="B190" s="7" t="str">
        <x:v>Performance</x:v>
      </x:c>
      <x:c r="C190" s="7" t="n">
        <x:v>1</x:v>
      </x:c>
      <x:c r="D190" s="7" t="str">
        <x:v>Dylan G</x:v>
      </x:c>
      <x:c r="E190" s="7" t="str">
        <x:v>Finished</x:v>
      </x:c>
      <x:c r="F190" s="7" t="n">
        <x:f>IF(E190="DNS",0,MAX(0,11-C190)*IF(A190=9,1.5,1))</x:f>
        <x:v>10</x:v>
      </x:c>
    </x:row>
    <x:row r="191">
      <x:c r="A191" s="7" t="n">
        <x:v>5</x:v>
      </x:c>
      <x:c r="B191" s="7" t="str">
        <x:v>Performance</x:v>
      </x:c>
      <x:c r="C191" s="7" t="n">
        <x:v>2</x:v>
      </x:c>
      <x:c r="D191" s="7" t="str">
        <x:v>Doug M</x:v>
      </x:c>
      <x:c r="E191" s="7" t="str">
        <x:v>Finished</x:v>
      </x:c>
      <x:c r="F191" s="7" t="n">
        <x:f>IF(E191="DNS",0,MAX(0,11-C191)*IF(A191=9,1.5,1))</x:f>
        <x:v>9</x:v>
      </x:c>
    </x:row>
    <x:row r="192">
      <x:c r="A192" s="7" t="n">
        <x:v>5</x:v>
      </x:c>
      <x:c r="B192" s="7" t="str">
        <x:v>Performance</x:v>
      </x:c>
      <x:c r="C192" s="7" t="n">
        <x:v>3</x:v>
      </x:c>
      <x:c r="D192" s="7" t="str">
        <x:v>Matthew F</x:v>
      </x:c>
      <x:c r="E192" s="7" t="str">
        <x:v>Finished</x:v>
      </x:c>
      <x:c r="F192" s="7" t="n">
        <x:f>IF(E192="DNS",0,MAX(0,11-C192)*IF(A192=9,1.5,1))</x:f>
        <x:v>8</x:v>
      </x:c>
    </x:row>
    <x:row r="193">
      <x:c r="A193" s="7" t="n">
        <x:v>5</x:v>
      </x:c>
      <x:c r="B193" s="7" t="str">
        <x:v>Performance</x:v>
      </x:c>
      <x:c r="C193" s="7" t="n">
        <x:v>4</x:v>
      </x:c>
      <x:c r="D193" s="7" t="str">
        <x:v>Ercole H</x:v>
      </x:c>
      <x:c r="E193" s="7" t="str">
        <x:v>Finished</x:v>
      </x:c>
      <x:c r="F193" s="7" t="n">
        <x:f>IF(E193="DNS",0,MAX(0,11-C193)*IF(A193=9,1.5,1))</x:f>
        <x:v>7</x:v>
      </x:c>
    </x:row>
    <x:row r="194">
      <x:c r="A194" s="7" t="n">
        <x:v>5</x:v>
      </x:c>
      <x:c r="B194" s="7" t="str">
        <x:v>Performance</x:v>
      </x:c>
      <x:c r="C194" s="7" t="n">
        <x:v>5</x:v>
      </x:c>
      <x:c r="D194" s="7" t="str">
        <x:v>Peter A</x:v>
      </x:c>
      <x:c r="E194" s="7" t="str">
        <x:v>DNS</x:v>
      </x:c>
      <x:c r="F194" s="7" t="n">
        <x:f>IF(E194="DNS",0,MAX(0,11-C194)*IF(A194=9,1.5,1))</x:f>
        <x:v>0</x:v>
      </x:c>
    </x:row>
    <x:row r="195">
      <x:c r="A195" s="7" t="n">
        <x:v>5</x:v>
      </x:c>
      <x:c r="B195" s="7" t="str">
        <x:v>Performance</x:v>
      </x:c>
      <x:c r="C195" s="7" t="n">
        <x:v>6</x:v>
      </x:c>
      <x:c r="D195" s="7" t="str">
        <x:v>Jason R</x:v>
      </x:c>
      <x:c r="E195" s="7" t="str">
        <x:v>DNS</x:v>
      </x:c>
      <x:c r="F195" s="7" t="n">
        <x:f>IF(E195="DNS",0,MAX(0,11-C195)*IF(A195=9,1.5,1))</x:f>
        <x:v>0</x:v>
      </x:c>
    </x:row>
    <x:row r="196">
      <x:c r="A196" s="7" t="n">
        <x:v>6</x:v>
      </x:c>
      <x:c r="B196" s="7" t="str">
        <x:v>Daily</x:v>
      </x:c>
      <x:c r="C196" s="7" t="n">
        <x:v>1</x:v>
      </x:c>
      <x:c r="D196" s="7" t="str">
        <x:v>Dan R</x:v>
      </x:c>
      <x:c r="E196" s="7" t="str">
        <x:v>Finished</x:v>
      </x:c>
      <x:c r="F196" s="7" t="n">
        <x:f>IF(E196="DNS",0,MAX(0,11-C196)*IF(A196=9,1.5,1))</x:f>
        <x:v>10</x:v>
      </x:c>
    </x:row>
    <x:row r="197">
      <x:c r="A197" s="7" t="n">
        <x:v>6</x:v>
      </x:c>
      <x:c r="B197" s="7" t="str">
        <x:v>Daily</x:v>
      </x:c>
      <x:c r="C197" s="7" t="n">
        <x:v>2</x:v>
      </x:c>
      <x:c r="D197" s="7" t="str">
        <x:v>Zachary B</x:v>
      </x:c>
      <x:c r="E197" s="7" t="str">
        <x:v>Finished</x:v>
      </x:c>
      <x:c r="F197" s="7" t="n">
        <x:f>IF(E197="DNS",0,MAX(0,11-C197)*IF(A197=9,1.5,1))</x:f>
        <x:v>9</x:v>
      </x:c>
    </x:row>
    <x:row r="198">
      <x:c r="A198" s="7" t="n">
        <x:v>6</x:v>
      </x:c>
      <x:c r="B198" s="7" t="str">
        <x:v>Daily</x:v>
      </x:c>
      <x:c r="C198" s="7" t="n">
        <x:v>3</x:v>
      </x:c>
      <x:c r="D198" s="7" t="str">
        <x:v>Mike B</x:v>
      </x:c>
      <x:c r="E198" s="7" t="str">
        <x:v>Finished</x:v>
      </x:c>
      <x:c r="F198" s="7" t="n">
        <x:f>IF(E198="DNS",0,MAX(0,11-C198)*IF(A198=9,1.5,1))</x:f>
        <x:v>8</x:v>
      </x:c>
    </x:row>
    <x:row r="199">
      <x:c r="A199" s="7" t="n">
        <x:v>6</x:v>
      </x:c>
      <x:c r="B199" s="7" t="str">
        <x:v>Daily</x:v>
      </x:c>
      <x:c r="C199" s="7" t="n">
        <x:v>4</x:v>
      </x:c>
      <x:c r="D199" s="7" t="str">
        <x:v>Thanh N</x:v>
      </x:c>
      <x:c r="E199" s="7" t="str">
        <x:v>Finished</x:v>
      </x:c>
      <x:c r="F199" s="7" t="n">
        <x:f>IF(E199="DNS",0,MAX(0,11-C199)*IF(A199=9,1.5,1))</x:f>
        <x:v>7</x:v>
      </x:c>
    </x:row>
    <x:row r="200">
      <x:c r="A200" s="7" t="n">
        <x:v>6</x:v>
      </x:c>
      <x:c r="B200" s="7" t="str">
        <x:v>Daily</x:v>
      </x:c>
      <x:c r="C200" s="7" t="n">
        <x:v>5</x:v>
      </x:c>
      <x:c r="D200" s="7" t="str">
        <x:v>Rp L</x:v>
      </x:c>
      <x:c r="E200" s="7" t="str">
        <x:v>Finished</x:v>
      </x:c>
      <x:c r="F200" s="7" t="n">
        <x:f>IF(E200="DNS",0,MAX(0,11-C200)*IF(A200=9,1.5,1))</x:f>
        <x:v>6</x:v>
      </x:c>
    </x:row>
    <x:row r="201">
      <x:c r="A201" s="7" t="n">
        <x:v>6</x:v>
      </x:c>
      <x:c r="B201" s="7" t="str">
        <x:v>Daily</x:v>
      </x:c>
      <x:c r="C201" s="7" t="n">
        <x:v>6</x:v>
      </x:c>
      <x:c r="D201" s="7" t="str">
        <x:v>Makenzie E</x:v>
      </x:c>
      <x:c r="E201" s="7" t="str">
        <x:v>Finished</x:v>
      </x:c>
      <x:c r="F201" s="7" t="n">
        <x:f>IF(E201="DNS",0,MAX(0,11-C201)*IF(A201=9,1.5,1))</x:f>
        <x:v>5</x:v>
      </x:c>
    </x:row>
    <x:row r="202">
      <x:c r="A202" s="7" t="n">
        <x:v>6</x:v>
      </x:c>
      <x:c r="B202" s="7" t="str">
        <x:v>Sport</x:v>
      </x:c>
      <x:c r="C202" s="7" t="n">
        <x:v>1</x:v>
      </x:c>
      <x:c r="D202" s="7" t="str">
        <x:v>Mungai K</x:v>
      </x:c>
      <x:c r="E202" s="7" t="str">
        <x:v>Finished</x:v>
      </x:c>
      <x:c r="F202" s="7" t="n">
        <x:f>IF(E202="DNS",0,MAX(0,11-C202)*IF(A202=9,1.5,1))</x:f>
        <x:v>10</x:v>
      </x:c>
    </x:row>
    <x:row r="203">
      <x:c r="A203" s="7" t="n">
        <x:v>6</x:v>
      </x:c>
      <x:c r="B203" s="7" t="str">
        <x:v>Sport</x:v>
      </x:c>
      <x:c r="C203" s="7" t="n">
        <x:v>2</x:v>
      </x:c>
      <x:c r="D203" s="7" t="str">
        <x:v>Jeremy N</x:v>
      </x:c>
      <x:c r="E203" s="7" t="str">
        <x:v>Finished</x:v>
      </x:c>
      <x:c r="F203" s="7" t="n">
        <x:f>IF(E203="DNS",0,MAX(0,11-C203)*IF(A203=9,1.5,1))</x:f>
        <x:v>9</x:v>
      </x:c>
    </x:row>
    <x:row r="204">
      <x:c r="A204" s="7" t="n">
        <x:v>6</x:v>
      </x:c>
      <x:c r="B204" s="7" t="str">
        <x:v>Sport</x:v>
      </x:c>
      <x:c r="C204" s="7" t="n">
        <x:v>3</x:v>
      </x:c>
      <x:c r="D204" s="7" t="str">
        <x:v>Jeff H</x:v>
      </x:c>
      <x:c r="E204" s="7" t="str">
        <x:v>Finished</x:v>
      </x:c>
      <x:c r="F204" s="7" t="n">
        <x:f>IF(E204="DNS",0,MAX(0,11-C204)*IF(A204=9,1.5,1))</x:f>
        <x:v>8</x:v>
      </x:c>
    </x:row>
    <x:row r="205">
      <x:c r="A205" s="7" t="n">
        <x:v>6</x:v>
      </x:c>
      <x:c r="B205" s="7" t="str">
        <x:v>Sport</x:v>
      </x:c>
      <x:c r="C205" s="7" t="n">
        <x:v>4</x:v>
      </x:c>
      <x:c r="D205" s="7" t="str">
        <x:v>Everett H</x:v>
      </x:c>
      <x:c r="E205" s="7" t="str">
        <x:v>Finished</x:v>
      </x:c>
      <x:c r="F205" s="7" t="n">
        <x:f>IF(E205="DNS",0,MAX(0,11-C205)*IF(A205=9,1.5,1))</x:f>
        <x:v>7</x:v>
      </x:c>
    </x:row>
    <x:row r="206">
      <x:c r="A206" s="7" t="n">
        <x:v>6</x:v>
      </x:c>
      <x:c r="B206" s="7" t="str">
        <x:v>Sport</x:v>
      </x:c>
      <x:c r="C206" s="7" t="n">
        <x:v>5</x:v>
      </x:c>
      <x:c r="D206" s="7" t="str">
        <x:v>Spencer R</x:v>
      </x:c>
      <x:c r="E206" s="7" t="str">
        <x:v>Finished</x:v>
      </x:c>
      <x:c r="F206" s="7" t="n">
        <x:f>IF(E206="DNS",0,MAX(0,11-C206)*IF(A206=9,1.5,1))</x:f>
        <x:v>6</x:v>
      </x:c>
    </x:row>
    <x:row r="207">
      <x:c r="A207" s="7" t="n">
        <x:v>6</x:v>
      </x:c>
      <x:c r="B207" s="7" t="str">
        <x:v>Sport</x:v>
      </x:c>
      <x:c r="C207" s="7" t="n">
        <x:v>6</x:v>
      </x:c>
      <x:c r="D207" s="7" t="str">
        <x:v>Ian R</x:v>
      </x:c>
      <x:c r="E207" s="7" t="str">
        <x:v>Finished</x:v>
      </x:c>
      <x:c r="F207" s="7" t="n">
        <x:f>IF(E207="DNS",0,MAX(0,11-C207)*IF(A207=9,1.5,1))</x:f>
        <x:v>5</x:v>
      </x:c>
    </x:row>
    <x:row r="208">
      <x:c r="A208" s="7" t="n">
        <x:v>6</x:v>
      </x:c>
      <x:c r="B208" s="7" t="str">
        <x:v>Sport</x:v>
      </x:c>
      <x:c r="C208" s="7" t="n">
        <x:v>7</x:v>
      </x:c>
      <x:c r="D208" s="7" t="str">
        <x:v>Dameon P</x:v>
      </x:c>
      <x:c r="E208" s="7" t="str">
        <x:v>Finished</x:v>
      </x:c>
      <x:c r="F208" s="7" t="n">
        <x:f>IF(E208="DNS",0,MAX(0,11-C208)*IF(A208=9,1.5,1))</x:f>
        <x:v>4</x:v>
      </x:c>
    </x:row>
    <x:row r="209">
      <x:c r="A209" s="7" t="n">
        <x:v>6</x:v>
      </x:c>
      <x:c r="B209" s="7" t="str">
        <x:v>Sport</x:v>
      </x:c>
      <x:c r="C209" s="7" t="n">
        <x:v>8</x:v>
      </x:c>
      <x:c r="D209" s="7" t="str">
        <x:v>Caleb Short</x:v>
      </x:c>
      <x:c r="E209" s="7" t="str">
        <x:v>Finished</x:v>
      </x:c>
      <x:c r="F209" s="7" t="n">
        <x:f>IF(E209="DNS",0,MAX(0,11-C209)*IF(A209=9,1.5,1))</x:f>
        <x:v>3</x:v>
      </x:c>
    </x:row>
    <x:row r="210">
      <x:c r="A210" s="7" t="n">
        <x:v>6</x:v>
      </x:c>
      <x:c r="B210" s="7" t="str">
        <x:v>Sport</x:v>
      </x:c>
      <x:c r="C210" s="7" t="n">
        <x:v>9</x:v>
      </x:c>
      <x:c r="D210" s="7" t="str">
        <x:v>Terry M</x:v>
      </x:c>
      <x:c r="E210" s="7" t="str">
        <x:v>Finished</x:v>
      </x:c>
      <x:c r="F210" s="7" t="n">
        <x:f>IF(E210="DNS",0,MAX(0,11-C210)*IF(A210=9,1.5,1))</x:f>
        <x:v>2</x:v>
      </x:c>
    </x:row>
    <x:row r="211">
      <x:c r="A211" s="7" t="n">
        <x:v>6</x:v>
      </x:c>
      <x:c r="B211" s="7" t="str">
        <x:v>Sport</x:v>
      </x:c>
      <x:c r="C211" s="7" t="n">
        <x:v>10</x:v>
      </x:c>
      <x:c r="D211" s="7" t="str">
        <x:v>Prem D</x:v>
      </x:c>
      <x:c r="E211" s="7" t="str">
        <x:v>Finished</x:v>
      </x:c>
      <x:c r="F211" s="7" t="n">
        <x:f>IF(E211="DNS",0,MAX(0,11-C211)*IF(A211=9,1.5,1))</x:f>
        <x:v>1</x:v>
      </x:c>
    </x:row>
    <x:row r="212">
      <x:c r="A212" s="7" t="n">
        <x:v>6</x:v>
      </x:c>
      <x:c r="B212" s="7" t="str">
        <x:v>Sport</x:v>
      </x:c>
      <x:c r="C212" s="7" t="n">
        <x:v>11</x:v>
      </x:c>
      <x:c r="D212" s="7" t="str">
        <x:v>Thomas K</x:v>
      </x:c>
      <x:c r="E212" s="7" t="str">
        <x:v>Finished</x:v>
      </x:c>
      <x:c r="F212" s="7" t="n">
        <x:f>IF(E212="DNS",0,MAX(0,11-C212)*IF(A212=9,1.5,1))</x:f>
        <x:v>0</x:v>
      </x:c>
    </x:row>
    <x:row r="213">
      <x:c r="A213" s="7" t="n">
        <x:v>6</x:v>
      </x:c>
      <x:c r="B213" s="7" t="str">
        <x:v>Sport</x:v>
      </x:c>
      <x:c r="C213" s="7" t="n">
        <x:v>12</x:v>
      </x:c>
      <x:c r="D213" s="7" t="str">
        <x:v>Adam P</x:v>
      </x:c>
      <x:c r="E213" s="7" t="str">
        <x:v>Finished</x:v>
      </x:c>
      <x:c r="F213" s="7" t="n">
        <x:f>IF(E213="DNS",0,MAX(0,11-C213)*IF(A213=9,1.5,1))</x:f>
        <x:v>0</x:v>
      </x:c>
    </x:row>
    <x:row r="214">
      <x:c r="A214" s="7" t="n">
        <x:v>6</x:v>
      </x:c>
      <x:c r="B214" s="7" t="str">
        <x:v>Sport</x:v>
      </x:c>
      <x:c r="C214" s="7" t="n">
        <x:v>13</x:v>
      </x:c>
      <x:c r="D214" s="7" t="str">
        <x:v>Liam B</x:v>
      </x:c>
      <x:c r="E214" s="7" t="str">
        <x:v>Finished</x:v>
      </x:c>
      <x:c r="F214" s="7" t="n">
        <x:f>IF(E214="DNS",0,MAX(0,11-C214)*IF(A214=9,1.5,1))</x:f>
        <x:v>0</x:v>
      </x:c>
    </x:row>
    <x:row r="215">
      <x:c r="A215" s="7" t="n">
        <x:v>6</x:v>
      </x:c>
      <x:c r="B215" s="7" t="str">
        <x:v>Sport</x:v>
      </x:c>
      <x:c r="C215" s="7" t="n">
        <x:v>14</x:v>
      </x:c>
      <x:c r="D215" s="7" t="str">
        <x:v>Roop C</x:v>
      </x:c>
      <x:c r="E215" s="7" t="str">
        <x:v>Finished</x:v>
      </x:c>
      <x:c r="F215" s="7" t="n">
        <x:f>IF(E215="DNS",0,MAX(0,11-C215)*IF(A215=9,1.5,1))</x:f>
        <x:v>0</x:v>
      </x:c>
    </x:row>
    <x:row r="216">
      <x:c r="A216" s="7" t="n">
        <x:v>6</x:v>
      </x:c>
      <x:c r="B216" s="7" t="str">
        <x:v>Sport</x:v>
      </x:c>
      <x:c r="C216" s="7" t="n">
        <x:v>15</x:v>
      </x:c>
      <x:c r="D216" s="7" t="str">
        <x:v>Logan B</x:v>
      </x:c>
      <x:c r="E216" s="7" t="str">
        <x:v>Finished</x:v>
      </x:c>
      <x:c r="F216" s="7" t="n">
        <x:f>IF(E216="DNS",0,MAX(0,11-C216)*IF(A216=9,1.5,1))</x:f>
        <x:v>0</x:v>
      </x:c>
    </x:row>
    <x:row r="217">
      <x:c r="A217" s="7" t="n">
        <x:v>6</x:v>
      </x:c>
      <x:c r="B217" s="7" t="str">
        <x:v>Sport</x:v>
      </x:c>
      <x:c r="C217" s="7" t="n">
        <x:v>16</x:v>
      </x:c>
      <x:c r="D217" s="7" t="str">
        <x:v>Carson W</x:v>
      </x:c>
      <x:c r="E217" s="7" t="str">
        <x:v>Finished</x:v>
      </x:c>
      <x:c r="F217" s="7" t="n">
        <x:f>IF(E217="DNS",0,MAX(0,11-C217)*IF(A217=9,1.5,1))</x:f>
        <x:v>0</x:v>
      </x:c>
    </x:row>
    <x:row r="218">
      <x:c r="A218" s="7" t="n">
        <x:v>6</x:v>
      </x:c>
      <x:c r="B218" s="7" t="str">
        <x:v>Tuner</x:v>
      </x:c>
      <x:c r="C218" s="7" t="n">
        <x:v>1</x:v>
      </x:c>
      <x:c r="D218" s="7" t="str">
        <x:v>Bruce M</x:v>
      </x:c>
      <x:c r="E218" s="7" t="str">
        <x:v>Finished</x:v>
      </x:c>
      <x:c r="F218" s="7" t="n">
        <x:f>IF(E218="DNS",0,MAX(0,11-C218)*IF(A218=9,1.5,1))</x:f>
        <x:v>10</x:v>
      </x:c>
    </x:row>
    <x:row r="219">
      <x:c r="A219" s="7" t="n">
        <x:v>6</x:v>
      </x:c>
      <x:c r="B219" s="7" t="str">
        <x:v>Tuner</x:v>
      </x:c>
      <x:c r="C219" s="7" t="n">
        <x:v>2</x:v>
      </x:c>
      <x:c r="D219" s="7" t="str">
        <x:v>Craig T</x:v>
      </x:c>
      <x:c r="E219" s="7" t="str">
        <x:v>Finished</x:v>
      </x:c>
      <x:c r="F219" s="7" t="n">
        <x:f>IF(E219="DNS",0,MAX(0,11-C219)*IF(A219=9,1.5,1))</x:f>
        <x:v>9</x:v>
      </x:c>
    </x:row>
    <x:row r="220">
      <x:c r="A220" s="7" t="n">
        <x:v>6</x:v>
      </x:c>
      <x:c r="B220" s="7" t="str">
        <x:v>Tuner</x:v>
      </x:c>
      <x:c r="C220" s="7" t="n">
        <x:v>3</x:v>
      </x:c>
      <x:c r="D220" s="7" t="str">
        <x:v>Tom K</x:v>
      </x:c>
      <x:c r="E220" s="7" t="str">
        <x:v>Finished</x:v>
      </x:c>
      <x:c r="F220" s="7" t="n">
        <x:f>IF(E220="DNS",0,MAX(0,11-C220)*IF(A220=9,1.5,1))</x:f>
        <x:v>8</x:v>
      </x:c>
    </x:row>
    <x:row r="221">
      <x:c r="A221" s="7" t="n">
        <x:v>6</x:v>
      </x:c>
      <x:c r="B221" s="7" t="str">
        <x:v>Tuner</x:v>
      </x:c>
      <x:c r="C221" s="7" t="n">
        <x:v>4</x:v>
      </x:c>
      <x:c r="D221" s="7" t="str">
        <x:v>Sean H</x:v>
      </x:c>
      <x:c r="E221" s="7" t="str">
        <x:v>Finished</x:v>
      </x:c>
      <x:c r="F221" s="7" t="n">
        <x:f>IF(E221="DNS",0,MAX(0,11-C221)*IF(A221=9,1.5,1))</x:f>
        <x:v>7</x:v>
      </x:c>
    </x:row>
    <x:row r="222">
      <x:c r="A222" s="7" t="n">
        <x:v>6</x:v>
      </x:c>
      <x:c r="B222" s="7" t="str">
        <x:v>Tuner</x:v>
      </x:c>
      <x:c r="C222" s="7" t="n">
        <x:v>5</x:v>
      </x:c>
      <x:c r="D222" s="7" t="str">
        <x:v>Connor E</x:v>
      </x:c>
      <x:c r="E222" s="7" t="str">
        <x:v>Finished</x:v>
      </x:c>
      <x:c r="F222" s="7" t="n">
        <x:f>IF(E222="DNS",0,MAX(0,11-C222)*IF(A222=9,1.5,1))</x:f>
        <x:v>6</x:v>
      </x:c>
    </x:row>
    <x:row r="223">
      <x:c r="A223" s="7" t="n">
        <x:v>6</x:v>
      </x:c>
      <x:c r="B223" s="7" t="str">
        <x:v>Tuner</x:v>
      </x:c>
      <x:c r="C223" s="7" t="n">
        <x:v>6</x:v>
      </x:c>
      <x:c r="D223" s="7" t="str">
        <x:v>Cody M</x:v>
      </x:c>
      <x:c r="E223" s="7" t="str">
        <x:v>Finished</x:v>
      </x:c>
      <x:c r="F223" s="7" t="n">
        <x:f>IF(E223="DNS",0,MAX(0,11-C223)*IF(A223=9,1.5,1))</x:f>
        <x:v>5</x:v>
      </x:c>
    </x:row>
    <x:row r="224">
      <x:c r="A224" s="7" t="n">
        <x:v>6</x:v>
      </x:c>
      <x:c r="B224" s="7" t="str">
        <x:v>Tuner</x:v>
      </x:c>
      <x:c r="C224" s="7" t="n">
        <x:v>7</x:v>
      </x:c>
      <x:c r="D224" s="7" t="str">
        <x:v>Jonah H</x:v>
      </x:c>
      <x:c r="E224" s="7" t="str">
        <x:v>Finished</x:v>
      </x:c>
      <x:c r="F224" s="7" t="n">
        <x:f>IF(E224="DNS",0,MAX(0,11-C224)*IF(A224=9,1.5,1))</x:f>
        <x:v>4</x:v>
      </x:c>
    </x:row>
    <x:row r="225">
      <x:c r="A225" s="7" t="n">
        <x:v>6</x:v>
      </x:c>
      <x:c r="B225" s="7" t="str">
        <x:v>Tuner</x:v>
      </x:c>
      <x:c r="C225" s="7" t="n">
        <x:v>8</x:v>
      </x:c>
      <x:c r="D225" s="7" t="str">
        <x:v>Mike S</x:v>
      </x:c>
      <x:c r="E225" s="7" t="str">
        <x:v>Finished</x:v>
      </x:c>
      <x:c r="F225" s="7" t="n">
        <x:f>IF(E225="DNS",0,MAX(0,11-C225)*IF(A225=9,1.5,1))</x:f>
        <x:v>3</x:v>
      </x:c>
    </x:row>
    <x:row r="226">
      <x:c r="A226" s="7" t="n">
        <x:v>6</x:v>
      </x:c>
      <x:c r="B226" s="7" t="str">
        <x:v>Tuner</x:v>
      </x:c>
      <x:c r="C226" s="7" t="n">
        <x:v>9</x:v>
      </x:c>
      <x:c r="D226" s="7" t="str">
        <x:v>Luis P</x:v>
      </x:c>
      <x:c r="E226" s="7" t="str">
        <x:v>Finished</x:v>
      </x:c>
      <x:c r="F226" s="7" t="n">
        <x:f>IF(E226="DNS",0,MAX(0,11-C226)*IF(A226=9,1.5,1))</x:f>
        <x:v>2</x:v>
      </x:c>
    </x:row>
    <x:row r="227">
      <x:c r="A227" s="7" t="n">
        <x:v>6</x:v>
      </x:c>
      <x:c r="B227" s="7" t="str">
        <x:v>Performance</x:v>
      </x:c>
      <x:c r="C227" s="7" t="n">
        <x:v>1</x:v>
      </x:c>
      <x:c r="D227" s="7" t="str">
        <x:v>Peter A</x:v>
      </x:c>
      <x:c r="E227" s="7" t="str">
        <x:v>Finished</x:v>
      </x:c>
      <x:c r="F227" s="7" t="n">
        <x:f>IF(E227="DNS",0,MAX(0,11-C227)*IF(A227=9,1.5,1))</x:f>
        <x:v>10</x:v>
      </x:c>
    </x:row>
    <x:row r="228">
      <x:c r="A228" s="7" t="n">
        <x:v>6</x:v>
      </x:c>
      <x:c r="B228" s="7" t="str">
        <x:v>Performance</x:v>
      </x:c>
      <x:c r="C228" s="7" t="n">
        <x:v>2</x:v>
      </x:c>
      <x:c r="D228" s="7" t="str">
        <x:v>Jason R</x:v>
      </x:c>
      <x:c r="E228" s="7" t="str">
        <x:v>Finished</x:v>
      </x:c>
      <x:c r="F228" s="7" t="n">
        <x:f>IF(E228="DNS",0,MAX(0,11-C228)*IF(A228=9,1.5,1))</x:f>
        <x:v>9</x:v>
      </x:c>
    </x:row>
    <x:row r="229">
      <x:c r="A229" s="7" t="n">
        <x:v>6</x:v>
      </x:c>
      <x:c r="B229" s="7" t="str">
        <x:v>Performance</x:v>
      </x:c>
      <x:c r="C229" s="7" t="n">
        <x:v>3</x:v>
      </x:c>
      <x:c r="D229" s="7" t="str">
        <x:v>Dylan G</x:v>
      </x:c>
      <x:c r="E229" s="7" t="str">
        <x:v>Finished</x:v>
      </x:c>
      <x:c r="F229" s="7" t="n">
        <x:f>IF(E229="DNS",0,MAX(0,11-C229)*IF(A229=9,1.5,1))</x:f>
        <x:v>8</x:v>
      </x:c>
    </x:row>
    <x:row r="230">
      <x:c r="A230" s="7" t="n">
        <x:v>6</x:v>
      </x:c>
      <x:c r="B230" s="7" t="str">
        <x:v>Performance</x:v>
      </x:c>
      <x:c r="C230" s="7" t="n">
        <x:v>4</x:v>
      </x:c>
      <x:c r="D230" s="7" t="str">
        <x:v>Matthew F</x:v>
      </x:c>
      <x:c r="E230" s="7" t="str">
        <x:v>Finished</x:v>
      </x:c>
      <x:c r="F230" s="7" t="n">
        <x:f>IF(E230="DNS",0,MAX(0,11-C230)*IF(A230=9,1.5,1))</x:f>
        <x:v>7</x:v>
      </x:c>
    </x:row>
    <x:row r="231">
      <x:c r="A231" s="7" t="n">
        <x:v>6</x:v>
      </x:c>
      <x:c r="B231" s="7" t="str">
        <x:v>Performance</x:v>
      </x:c>
      <x:c r="C231" s="7" t="n">
        <x:v>5</x:v>
      </x:c>
      <x:c r="D231" s="7" t="str">
        <x:v>David K</x:v>
      </x:c>
      <x:c r="E231" s="7" t="str">
        <x:v>Finished</x:v>
      </x:c>
      <x:c r="F231" s="7" t="n">
        <x:f>IF(E231="DNS",0,MAX(0,11-C231)*IF(A231=9,1.5,1))</x:f>
        <x:v>6</x:v>
      </x:c>
    </x:row>
    <x:row r="232">
      <x:c r="A232" s="7" t="n">
        <x:v>6</x:v>
      </x:c>
      <x:c r="B232" s="7" t="str">
        <x:v>Performance</x:v>
      </x:c>
      <x:c r="C232" s="7" t="n">
        <x:v>6</x:v>
      </x:c>
      <x:c r="D232" s="7" t="str">
        <x:v>Doug M</x:v>
      </x:c>
      <x:c r="E232" s="7" t="str">
        <x:v>Finished</x:v>
      </x:c>
      <x:c r="F232" s="7" t="n">
        <x:f>IF(E232="DNS",0,MAX(0,11-C232)*IF(A232=9,1.5,1))</x:f>
        <x:v>5</x:v>
      </x:c>
    </x:row>
    <x:row r="233">
      <x:c r="A233" s="7" t="n">
        <x:v>6</x:v>
      </x:c>
      <x:c r="B233" s="7" t="str">
        <x:v>Performance</x:v>
      </x:c>
      <x:c r="C233" s="7" t="n">
        <x:v>7</x:v>
      </x:c>
      <x:c r="D233" s="7" t="str">
        <x:v>Mitch V</x:v>
      </x:c>
      <x:c r="E233" s="7" t="str">
        <x:v>Finished</x:v>
      </x:c>
      <x:c r="F233" s="7" t="n">
        <x:f>IF(E233="DNS",0,MAX(0,11-C233)*IF(A233=9,1.5,1))</x:f>
        <x:v>4</x:v>
      </x:c>
    </x:row>
    <x:row r="234">
      <x:c r="A234" s="7" t="n">
        <x:v>7</x:v>
      </x:c>
      <x:c r="B234" s="7" t="str">
        <x:v>Daily</x:v>
      </x:c>
      <x:c r="C234" s="7" t="n">
        <x:v>1</x:v>
      </x:c>
      <x:c r="D234" s="7" t="str">
        <x:v>Dan R</x:v>
      </x:c>
      <x:c r="E234" s="7" t="str">
        <x:v>Finished</x:v>
      </x:c>
      <x:c r="F234" s="7" t="n">
        <x:f>IF(E234="DNS",0,MAX(0,11-C234)*IF(A234=9,1.5,1))</x:f>
        <x:v>10</x:v>
      </x:c>
    </x:row>
    <x:row r="235">
      <x:c r="A235" s="7" t="n">
        <x:v>7</x:v>
      </x:c>
      <x:c r="B235" s="7" t="str">
        <x:v>Daily</x:v>
      </x:c>
      <x:c r="C235" s="7" t="n">
        <x:v>2</x:v>
      </x:c>
      <x:c r="D235" s="7" t="str">
        <x:v>James R</x:v>
      </x:c>
      <x:c r="E235" s="7" t="str">
        <x:v>Finished</x:v>
      </x:c>
      <x:c r="F235" s="7" t="n">
        <x:f>IF(E235="DNS",0,MAX(0,11-C235)*IF(A235=9,1.5,1))</x:f>
        <x:v>9</x:v>
      </x:c>
    </x:row>
    <x:row r="236">
      <x:c r="A236" s="7" t="n">
        <x:v>7</x:v>
      </x:c>
      <x:c r="B236" s="7" t="str">
        <x:v>Daily</x:v>
      </x:c>
      <x:c r="C236" s="7" t="n">
        <x:v>3</x:v>
      </x:c>
      <x:c r="D236" s="7" t="str">
        <x:v>Zachary B</x:v>
      </x:c>
      <x:c r="E236" s="7" t="str">
        <x:v>Finished</x:v>
      </x:c>
      <x:c r="F236" s="7" t="n">
        <x:f>IF(E236="DNS",0,MAX(0,11-C236)*IF(A236=9,1.5,1))</x:f>
        <x:v>8</x:v>
      </x:c>
    </x:row>
    <x:row r="237">
      <x:c r="A237" s="7" t="n">
        <x:v>7</x:v>
      </x:c>
      <x:c r="B237" s="7" t="str">
        <x:v>Daily</x:v>
      </x:c>
      <x:c r="C237" s="7" t="n">
        <x:v>4</x:v>
      </x:c>
      <x:c r="D237" s="7" t="str">
        <x:v>Steve M</x:v>
      </x:c>
      <x:c r="E237" s="7" t="str">
        <x:v>Finished</x:v>
      </x:c>
      <x:c r="F237" s="7" t="n">
        <x:f>IF(E237="DNS",0,MAX(0,11-C237)*IF(A237=9,1.5,1))</x:f>
        <x:v>7</x:v>
      </x:c>
    </x:row>
    <x:row r="238">
      <x:c r="A238" s="7" t="n">
        <x:v>7</x:v>
      </x:c>
      <x:c r="B238" s="7" t="str">
        <x:v>Daily</x:v>
      </x:c>
      <x:c r="C238" s="7" t="n">
        <x:v>5</x:v>
      </x:c>
      <x:c r="D238" s="7" t="str">
        <x:v>Michael P</x:v>
      </x:c>
      <x:c r="E238" s="7" t="str">
        <x:v>Finished</x:v>
      </x:c>
      <x:c r="F238" s="7" t="n">
        <x:f>IF(E238="DNS",0,MAX(0,11-C238)*IF(A238=9,1.5,1))</x:f>
        <x:v>6</x:v>
      </x:c>
    </x:row>
    <x:row r="239">
      <x:c r="A239" s="7" t="n">
        <x:v>7</x:v>
      </x:c>
      <x:c r="B239" s="7" t="str">
        <x:v>Daily</x:v>
      </x:c>
      <x:c r="C239" s="7" t="n">
        <x:v>6</x:v>
      </x:c>
      <x:c r="D239" s="7" t="str">
        <x:v>Marc L</x:v>
      </x:c>
      <x:c r="E239" s="7" t="str">
        <x:v>Finished</x:v>
      </x:c>
      <x:c r="F239" s="7" t="n">
        <x:f>IF(E239="DNS",0,MAX(0,11-C239)*IF(A239=9,1.5,1))</x:f>
        <x:v>5</x:v>
      </x:c>
    </x:row>
    <x:row r="240">
      <x:c r="A240" s="7" t="n">
        <x:v>7</x:v>
      </x:c>
      <x:c r="B240" s="7" t="str">
        <x:v>Daily</x:v>
      </x:c>
      <x:c r="C240" s="7" t="n">
        <x:v>7</x:v>
      </x:c>
      <x:c r="D240" s="7" t="str">
        <x:v>Thanh N</x:v>
      </x:c>
      <x:c r="E240" s="7" t="str">
        <x:v>Finished</x:v>
      </x:c>
      <x:c r="F240" s="7" t="n">
        <x:f>IF(E240="DNS",0,MAX(0,11-C240)*IF(A240=9,1.5,1))</x:f>
        <x:v>4</x:v>
      </x:c>
    </x:row>
    <x:row r="241">
      <x:c r="A241" s="7" t="n">
        <x:v>7</x:v>
      </x:c>
      <x:c r="B241" s="7" t="str">
        <x:v>Daily</x:v>
      </x:c>
      <x:c r="C241" s="7" t="n">
        <x:v>8</x:v>
      </x:c>
      <x:c r="D241" s="7" t="str">
        <x:v>Hector L</x:v>
      </x:c>
      <x:c r="E241" s="7" t="str">
        <x:v>Finished</x:v>
      </x:c>
      <x:c r="F241" s="7" t="n">
        <x:f>IF(E241="DNS",0,MAX(0,11-C241)*IF(A241=9,1.5,1))</x:f>
        <x:v>3</x:v>
      </x:c>
    </x:row>
    <x:row r="242">
      <x:c r="A242" s="7" t="n">
        <x:v>7</x:v>
      </x:c>
      <x:c r="B242" s="7" t="str">
        <x:v>Sport</x:v>
      </x:c>
      <x:c r="C242" s="7" t="n">
        <x:v>1</x:v>
      </x:c>
      <x:c r="D242" s="7" t="str">
        <x:v>Mungai K</x:v>
      </x:c>
      <x:c r="E242" s="7" t="str">
        <x:v>Finished</x:v>
      </x:c>
      <x:c r="F242" s="7" t="n">
        <x:f>IF(E242="DNS",0,MAX(0,11-C242)*IF(A242=9,1.5,1))</x:f>
        <x:v>10</x:v>
      </x:c>
    </x:row>
    <x:row r="243">
      <x:c r="A243" s="7" t="n">
        <x:v>7</x:v>
      </x:c>
      <x:c r="B243" s="7" t="str">
        <x:v>Sport</x:v>
      </x:c>
      <x:c r="C243" s="7" t="n">
        <x:v>2</x:v>
      </x:c>
      <x:c r="D243" s="7" t="str">
        <x:v>Jeff H</x:v>
      </x:c>
      <x:c r="E243" s="7" t="str">
        <x:v>Finished</x:v>
      </x:c>
      <x:c r="F243" s="7" t="n">
        <x:f>IF(E243="DNS",0,MAX(0,11-C243)*IF(A243=9,1.5,1))</x:f>
        <x:v>9</x:v>
      </x:c>
    </x:row>
    <x:row r="244">
      <x:c r="A244" s="7" t="n">
        <x:v>7</x:v>
      </x:c>
      <x:c r="B244" s="7" t="str">
        <x:v>Sport</x:v>
      </x:c>
      <x:c r="C244" s="7" t="n">
        <x:v>3</x:v>
      </x:c>
      <x:c r="D244" s="7" t="str">
        <x:v>Jeremy N</x:v>
      </x:c>
      <x:c r="E244" s="7" t="str">
        <x:v>Finished</x:v>
      </x:c>
      <x:c r="F244" s="7" t="n">
        <x:f>IF(E244="DNS",0,MAX(0,11-C244)*IF(A244=9,1.5,1))</x:f>
        <x:v>8</x:v>
      </x:c>
    </x:row>
    <x:row r="245">
      <x:c r="A245" s="7" t="n">
        <x:v>7</x:v>
      </x:c>
      <x:c r="B245" s="7" t="str">
        <x:v>Sport</x:v>
      </x:c>
      <x:c r="C245" s="7" t="n">
        <x:v>4</x:v>
      </x:c>
      <x:c r="D245" s="7" t="str">
        <x:v>RA Motorsports</x:v>
      </x:c>
      <x:c r="E245" s="7" t="str">
        <x:v>Finished</x:v>
      </x:c>
      <x:c r="F245" s="7" t="n">
        <x:f>IF(E245="DNS",0,MAX(0,11-C245)*IF(A245=9,1.5,1))</x:f>
        <x:v>7</x:v>
      </x:c>
    </x:row>
    <x:row r="246">
      <x:c r="A246" s="7" t="n">
        <x:v>7</x:v>
      </x:c>
      <x:c r="B246" s="7" t="str">
        <x:v>Sport</x:v>
      </x:c>
      <x:c r="C246" s="7" t="n">
        <x:v>5</x:v>
      </x:c>
      <x:c r="D246" s="7" t="str">
        <x:v>Ian R</x:v>
      </x:c>
      <x:c r="E246" s="7" t="str">
        <x:v>Finished</x:v>
      </x:c>
      <x:c r="F246" s="7" t="n">
        <x:f>IF(E246="DNS",0,MAX(0,11-C246)*IF(A246=9,1.5,1))</x:f>
        <x:v>6</x:v>
      </x:c>
    </x:row>
    <x:row r="247">
      <x:c r="A247" s="7" t="n">
        <x:v>7</x:v>
      </x:c>
      <x:c r="B247" s="7" t="str">
        <x:v>Sport</x:v>
      </x:c>
      <x:c r="C247" s="7" t="n">
        <x:v>6</x:v>
      </x:c>
      <x:c r="D247" s="7" t="str">
        <x:v>Everett H</x:v>
      </x:c>
      <x:c r="E247" s="7" t="str">
        <x:v>Finished</x:v>
      </x:c>
      <x:c r="F247" s="7" t="n">
        <x:f>IF(E247="DNS",0,MAX(0,11-C247)*IF(A247=9,1.5,1))</x:f>
        <x:v>5</x:v>
      </x:c>
    </x:row>
    <x:row r="248">
      <x:c r="A248" s="7" t="n">
        <x:v>7</x:v>
      </x:c>
      <x:c r="B248" s="7" t="str">
        <x:v>Sport</x:v>
      </x:c>
      <x:c r="C248" s="7" t="n">
        <x:v>7</x:v>
      </x:c>
      <x:c r="D248" s="7" t="str">
        <x:v>Spencer R</x:v>
      </x:c>
      <x:c r="E248" s="7" t="str">
        <x:v>Finished</x:v>
      </x:c>
      <x:c r="F248" s="7" t="n">
        <x:f>IF(E248="DNS",0,MAX(0,11-C248)*IF(A248=9,1.5,1))</x:f>
        <x:v>4</x:v>
      </x:c>
    </x:row>
    <x:row r="249">
      <x:c r="A249" s="7" t="n">
        <x:v>7</x:v>
      </x:c>
      <x:c r="B249" s="7" t="str">
        <x:v>Sport</x:v>
      </x:c>
      <x:c r="C249" s="7" t="n">
        <x:v>8</x:v>
      </x:c>
      <x:c r="D249" s="7" t="str">
        <x:v>Adrian P</x:v>
      </x:c>
      <x:c r="E249" s="7" t="str">
        <x:v>Finished</x:v>
      </x:c>
      <x:c r="F249" s="7" t="n">
        <x:f>IF(E249="DNS",0,MAX(0,11-C249)*IF(A249=9,1.5,1))</x:f>
        <x:v>3</x:v>
      </x:c>
    </x:row>
    <x:row r="250">
      <x:c r="A250" s="7" t="n">
        <x:v>7</x:v>
      </x:c>
      <x:c r="B250" s="7" t="str">
        <x:v>Sport</x:v>
      </x:c>
      <x:c r="C250" s="7" t="n">
        <x:v>9</x:v>
      </x:c>
      <x:c r="D250" s="7" t="str">
        <x:v>Mike B</x:v>
      </x:c>
      <x:c r="E250" s="7" t="str">
        <x:v>Finished</x:v>
      </x:c>
      <x:c r="F250" s="7" t="n">
        <x:f>IF(E250="DNS",0,MAX(0,11-C250)*IF(A250=9,1.5,1))</x:f>
        <x:v>2</x:v>
      </x:c>
    </x:row>
    <x:row r="251">
      <x:c r="A251" s="7" t="n">
        <x:v>7</x:v>
      </x:c>
      <x:c r="B251" s="7" t="str">
        <x:v>Sport</x:v>
      </x:c>
      <x:c r="C251" s="7" t="n">
        <x:v>10</x:v>
      </x:c>
      <x:c r="D251" s="7" t="str">
        <x:v>Terry M</x:v>
      </x:c>
      <x:c r="E251" s="7" t="str">
        <x:v>Finished</x:v>
      </x:c>
      <x:c r="F251" s="7" t="n">
        <x:f>IF(E251="DNS",0,MAX(0,11-C251)*IF(A251=9,1.5,1))</x:f>
        <x:v>1</x:v>
      </x:c>
    </x:row>
    <x:row r="252">
      <x:c r="A252" s="7" t="n">
        <x:v>7</x:v>
      </x:c>
      <x:c r="B252" s="7" t="str">
        <x:v>Sport</x:v>
      </x:c>
      <x:c r="C252" s="7" t="n">
        <x:v>11</x:v>
      </x:c>
      <x:c r="D252" s="7" t="str">
        <x:v>Yurii P</x:v>
      </x:c>
      <x:c r="E252" s="7" t="str">
        <x:v>Finished</x:v>
      </x:c>
      <x:c r="F252" s="7" t="n">
        <x:f>IF(E252="DNS",0,MAX(0,11-C252)*IF(A252=9,1.5,1))</x:f>
        <x:v>0</x:v>
      </x:c>
    </x:row>
    <x:row r="253">
      <x:c r="A253" s="7" t="n">
        <x:v>7</x:v>
      </x:c>
      <x:c r="B253" s="7" t="str">
        <x:v>Sport</x:v>
      </x:c>
      <x:c r="C253" s="7" t="n">
        <x:v>12</x:v>
      </x:c>
      <x:c r="D253" s="7" t="str">
        <x:v>Shane S</x:v>
      </x:c>
      <x:c r="E253" s="7" t="str">
        <x:v>Finished</x:v>
      </x:c>
      <x:c r="F253" s="7" t="n">
        <x:f>IF(E253="DNS",0,MAX(0,11-C253)*IF(A253=9,1.5,1))</x:f>
        <x:v>0</x:v>
      </x:c>
    </x:row>
    <x:row r="254">
      <x:c r="A254" s="7" t="n">
        <x:v>7</x:v>
      </x:c>
      <x:c r="B254" s="7" t="str">
        <x:v>Sport</x:v>
      </x:c>
      <x:c r="C254" s="7" t="n">
        <x:v>13</x:v>
      </x:c>
      <x:c r="D254" s="7" t="str">
        <x:v>Jax L</x:v>
      </x:c>
      <x:c r="E254" s="7" t="str">
        <x:v>Finished</x:v>
      </x:c>
      <x:c r="F254" s="7" t="n">
        <x:f>IF(E254="DNS",0,MAX(0,11-C254)*IF(A254=9,1.5,1))</x:f>
        <x:v>0</x:v>
      </x:c>
    </x:row>
    <x:row r="255">
      <x:c r="A255" s="7" t="n">
        <x:v>7</x:v>
      </x:c>
      <x:c r="B255" s="7" t="str">
        <x:v>Sport</x:v>
      </x:c>
      <x:c r="C255" s="7" t="n">
        <x:v>14</x:v>
      </x:c>
      <x:c r="D255" s="7" t="str">
        <x:v>Allen P</x:v>
      </x:c>
      <x:c r="E255" s="7" t="str">
        <x:v>Finished</x:v>
      </x:c>
      <x:c r="F255" s="7" t="n">
        <x:f>IF(E255="DNS",0,MAX(0,11-C255)*IF(A255=9,1.5,1))</x:f>
        <x:v>0</x:v>
      </x:c>
    </x:row>
    <x:row r="256">
      <x:c r="A256" s="7" t="n">
        <x:v>7</x:v>
      </x:c>
      <x:c r="B256" s="7" t="str">
        <x:v>Sport</x:v>
      </x:c>
      <x:c r="C256" s="7" t="n">
        <x:v>15</x:v>
      </x:c>
      <x:c r="D256" s="7" t="str">
        <x:v>Milan D</x:v>
      </x:c>
      <x:c r="E256" s="7" t="str">
        <x:v>Finished</x:v>
      </x:c>
      <x:c r="F256" s="7" t="n">
        <x:f>IF(E256="DNS",0,MAX(0,11-C256)*IF(A256=9,1.5,1))</x:f>
        <x:v>0</x:v>
      </x:c>
    </x:row>
    <x:row r="257">
      <x:c r="A257" s="7" t="n">
        <x:v>7</x:v>
      </x:c>
      <x:c r="B257" s="7" t="str">
        <x:v>Sport</x:v>
      </x:c>
      <x:c r="C257" s="7" t="n">
        <x:v>16</x:v>
      </x:c>
      <x:c r="D257" s="7" t="str">
        <x:v>Kenneth T</x:v>
      </x:c>
      <x:c r="E257" s="7" t="str">
        <x:v>Finished</x:v>
      </x:c>
      <x:c r="F257" s="7" t="n">
        <x:f>IF(E257="DNS",0,MAX(0,11-C257)*IF(A257=9,1.5,1))</x:f>
        <x:v>0</x:v>
      </x:c>
    </x:row>
    <x:row r="258">
      <x:c r="A258" s="7" t="n">
        <x:v>7</x:v>
      </x:c>
      <x:c r="B258" s="7" t="str">
        <x:v>Sport</x:v>
      </x:c>
      <x:c r="C258" s="7" t="n">
        <x:v>17</x:v>
      </x:c>
      <x:c r="D258" s="7" t="str">
        <x:v>Adam L</x:v>
      </x:c>
      <x:c r="E258" s="7" t="str">
        <x:v>Finished</x:v>
      </x:c>
      <x:c r="F258" s="7" t="n">
        <x:f>IF(E258="DNS",0,MAX(0,11-C258)*IF(A258=9,1.5,1))</x:f>
        <x:v>0</x:v>
      </x:c>
    </x:row>
    <x:row r="259">
      <x:c r="A259" s="7" t="n">
        <x:v>7</x:v>
      </x:c>
      <x:c r="B259" s="7" t="str">
        <x:v>Sport</x:v>
      </x:c>
      <x:c r="C259" s="7" t="n">
        <x:v>18</x:v>
      </x:c>
      <x:c r="D259" s="7" t="str">
        <x:v>Dameon P</x:v>
      </x:c>
      <x:c r="E259" s="7" t="str">
        <x:v>DNS</x:v>
      </x:c>
      <x:c r="F259" s="7" t="n">
        <x:f>IF(E259="DNS",0,MAX(0,11-C259)*IF(A259=9,1.5,1))</x:f>
        <x:v>0</x:v>
      </x:c>
    </x:row>
    <x:row r="260">
      <x:c r="A260" s="7" t="n">
        <x:v>7</x:v>
      </x:c>
      <x:c r="B260" s="7" t="str">
        <x:v>Sport</x:v>
      </x:c>
      <x:c r="C260" s="7" t="n">
        <x:v>19</x:v>
      </x:c>
      <x:c r="D260" s="7" t="str">
        <x:v>Caleb Short</x:v>
      </x:c>
      <x:c r="E260" s="7" t="str">
        <x:v>DNS</x:v>
      </x:c>
      <x:c r="F260" s="7" t="n">
        <x:f>IF(E260="DNS",0,MAX(0,11-C260)*IF(A260=9,1.5,1))</x:f>
        <x:v>0</x:v>
      </x:c>
    </x:row>
    <x:row r="261">
      <x:c r="A261" s="7" t="n">
        <x:v>7</x:v>
      </x:c>
      <x:c r="B261" s="7" t="str">
        <x:v>Tuner</x:v>
      </x:c>
      <x:c r="C261" s="7" t="n">
        <x:v>1</x:v>
      </x:c>
      <x:c r="D261" s="7" t="str">
        <x:v>Sean H</x:v>
      </x:c>
      <x:c r="E261" s="7" t="str">
        <x:v>Finished</x:v>
      </x:c>
      <x:c r="F261" s="7" t="n">
        <x:f>IF(E261="DNS",0,MAX(0,11-C261)*IF(A261=9,1.5,1))</x:f>
        <x:v>10</x:v>
      </x:c>
    </x:row>
    <x:row r="262">
      <x:c r="A262" s="7" t="n">
        <x:v>7</x:v>
      </x:c>
      <x:c r="B262" s="7" t="str">
        <x:v>Tuner</x:v>
      </x:c>
      <x:c r="C262" s="7" t="n">
        <x:v>2</x:v>
      </x:c>
      <x:c r="D262" s="7" t="str">
        <x:v>Sean F</x:v>
      </x:c>
      <x:c r="E262" s="7" t="str">
        <x:v>Finished</x:v>
      </x:c>
      <x:c r="F262" s="7" t="n">
        <x:f>IF(E262="DNS",0,MAX(0,11-C262)*IF(A262=9,1.5,1))</x:f>
        <x:v>9</x:v>
      </x:c>
    </x:row>
    <x:row r="263">
      <x:c r="A263" s="7" t="n">
        <x:v>7</x:v>
      </x:c>
      <x:c r="B263" s="7" t="str">
        <x:v>Tuner</x:v>
      </x:c>
      <x:c r="C263" s="7" t="n">
        <x:v>3</x:v>
      </x:c>
      <x:c r="D263" s="7" t="str">
        <x:v>Craig T</x:v>
      </x:c>
      <x:c r="E263" s="7" t="str">
        <x:v>Finished</x:v>
      </x:c>
      <x:c r="F263" s="7" t="n">
        <x:f>IF(E263="DNS",0,MAX(0,11-C263)*IF(A263=9,1.5,1))</x:f>
        <x:v>8</x:v>
      </x:c>
    </x:row>
    <x:row r="264">
      <x:c r="A264" s="7" t="n">
        <x:v>7</x:v>
      </x:c>
      <x:c r="B264" s="7" t="str">
        <x:v>Tuner</x:v>
      </x:c>
      <x:c r="C264" s="7" t="n">
        <x:v>4</x:v>
      </x:c>
      <x:c r="D264" s="7" t="str">
        <x:v>Connor E</x:v>
      </x:c>
      <x:c r="E264" s="7" t="str">
        <x:v>Finished</x:v>
      </x:c>
      <x:c r="F264" s="7" t="n">
        <x:f>IF(E264="DNS",0,MAX(0,11-C264)*IF(A264=9,1.5,1))</x:f>
        <x:v>7</x:v>
      </x:c>
    </x:row>
    <x:row r="265">
      <x:c r="A265" s="7" t="n">
        <x:v>7</x:v>
      </x:c>
      <x:c r="B265" s="7" t="str">
        <x:v>Tuner</x:v>
      </x:c>
      <x:c r="C265" s="7" t="n">
        <x:v>5</x:v>
      </x:c>
      <x:c r="D265" s="7" t="str">
        <x:v>Mike L</x:v>
      </x:c>
      <x:c r="E265" s="7" t="str">
        <x:v>Finished</x:v>
      </x:c>
      <x:c r="F265" s="7" t="n">
        <x:f>IF(E265="DNS",0,MAX(0,11-C265)*IF(A265=9,1.5,1))</x:f>
        <x:v>6</x:v>
      </x:c>
    </x:row>
    <x:row r="266">
      <x:c r="A266" s="7" t="n">
        <x:v>7</x:v>
      </x:c>
      <x:c r="B266" s="7" t="str">
        <x:v>Tuner</x:v>
      </x:c>
      <x:c r="C266" s="7" t="n">
        <x:v>6</x:v>
      </x:c>
      <x:c r="D266" s="7" t="str">
        <x:v>Ryan M</x:v>
      </x:c>
      <x:c r="E266" s="7" t="str">
        <x:v>Finished</x:v>
      </x:c>
      <x:c r="F266" s="7" t="n">
        <x:f>IF(E266="DNS",0,MAX(0,11-C266)*IF(A266=9,1.5,1))</x:f>
        <x:v>5</x:v>
      </x:c>
    </x:row>
    <x:row r="267">
      <x:c r="A267" s="7" t="n">
        <x:v>7</x:v>
      </x:c>
      <x:c r="B267" s="7" t="str">
        <x:v>Tuner</x:v>
      </x:c>
      <x:c r="C267" s="7" t="n">
        <x:v>7</x:v>
      </x:c>
      <x:c r="D267" s="7" t="str">
        <x:v>Rob C</x:v>
      </x:c>
      <x:c r="E267" s="7" t="str">
        <x:v>Finished</x:v>
      </x:c>
      <x:c r="F267" s="7" t="n">
        <x:f>IF(E267="DNS",0,MAX(0,11-C267)*IF(A267=9,1.5,1))</x:f>
        <x:v>4</x:v>
      </x:c>
    </x:row>
    <x:row r="268">
      <x:c r="A268" s="7" t="n">
        <x:v>7</x:v>
      </x:c>
      <x:c r="B268" s="7" t="str">
        <x:v>Tuner</x:v>
      </x:c>
      <x:c r="C268" s="7" t="n">
        <x:v>8</x:v>
      </x:c>
      <x:c r="D268" s="7" t="str">
        <x:v>Isa A</x:v>
      </x:c>
      <x:c r="E268" s="7" t="str">
        <x:v>Finished</x:v>
      </x:c>
      <x:c r="F268" s="7" t="n">
        <x:f>IF(E268="DNS",0,MAX(0,11-C268)*IF(A268=9,1.5,1))</x:f>
        <x:v>3</x:v>
      </x:c>
    </x:row>
    <x:row r="269">
      <x:c r="A269" s="7" t="n">
        <x:v>7</x:v>
      </x:c>
      <x:c r="B269" s="7" t="str">
        <x:v>Performance</x:v>
      </x:c>
      <x:c r="C269" s="7" t="n">
        <x:v>1</x:v>
      </x:c>
      <x:c r="D269" s="7" t="str">
        <x:v>Dylan G</x:v>
      </x:c>
      <x:c r="E269" s="7" t="str">
        <x:v>Finished</x:v>
      </x:c>
      <x:c r="F269" s="7" t="n">
        <x:f>IF(E269="DNS",0,MAX(0,11-C269)*IF(A269=9,1.5,1))</x:f>
        <x:v>10</x:v>
      </x:c>
    </x:row>
    <x:row r="270">
      <x:c r="A270" s="7" t="n">
        <x:v>7</x:v>
      </x:c>
      <x:c r="B270" s="7" t="str">
        <x:v>Performance</x:v>
      </x:c>
      <x:c r="C270" s="7" t="n">
        <x:v>2</x:v>
      </x:c>
      <x:c r="D270" s="7" t="str">
        <x:v>Jason R</x:v>
      </x:c>
      <x:c r="E270" s="7" t="str">
        <x:v>Finished</x:v>
      </x:c>
      <x:c r="F270" s="7" t="n">
        <x:f>IF(E270="DNS",0,MAX(0,11-C270)*IF(A270=9,1.5,1))</x:f>
        <x:v>9</x:v>
      </x:c>
    </x:row>
    <x:row r="271">
      <x:c r="A271" s="7" t="n">
        <x:v>7</x:v>
      </x:c>
      <x:c r="B271" s="7" t="str">
        <x:v>Performance</x:v>
      </x:c>
      <x:c r="C271" s="7" t="n">
        <x:v>3</x:v>
      </x:c>
      <x:c r="D271" s="7" t="str">
        <x:v>Matthew F</x:v>
      </x:c>
      <x:c r="E271" s="7" t="str">
        <x:v>Finished</x:v>
      </x:c>
      <x:c r="F271" s="7" t="n">
        <x:f>IF(E271="DNS",0,MAX(0,11-C271)*IF(A271=9,1.5,1))</x:f>
        <x:v>8</x:v>
      </x:c>
    </x:row>
    <x:row r="272">
      <x:c r="A272" s="7" t="n">
        <x:v>7</x:v>
      </x:c>
      <x:c r="B272" s="7" t="str">
        <x:v>Performance</x:v>
      </x:c>
      <x:c r="C272" s="7" t="n">
        <x:v>4</x:v>
      </x:c>
      <x:c r="D272" s="7" t="str">
        <x:v>Matt B</x:v>
      </x:c>
      <x:c r="E272" s="7" t="str">
        <x:v>Finished</x:v>
      </x:c>
      <x:c r="F272" s="7" t="n">
        <x:f>IF(E272="DNS",0,MAX(0,11-C272)*IF(A272=9,1.5,1))</x:f>
        <x:v>7</x:v>
      </x:c>
    </x:row>
    <x:row r="273">
      <x:c r="A273" s="7" t="n">
        <x:v>7</x:v>
      </x:c>
      <x:c r="B273" s="7" t="str">
        <x:v>Performance</x:v>
      </x:c>
      <x:c r="C273" s="7" t="n">
        <x:v>5</x:v>
      </x:c>
      <x:c r="D273" s="7" t="str">
        <x:v>Adam G</x:v>
      </x:c>
      <x:c r="E273" s="7" t="str">
        <x:v>Finished</x:v>
      </x:c>
      <x:c r="F273" s="7" t="n">
        <x:f>IF(E273="DNS",0,MAX(0,11-C273)*IF(A273=9,1.5,1))</x:f>
        <x:v>6</x:v>
      </x:c>
    </x:row>
    <x:row r="274">
      <x:c r="A274" s="7" t="n">
        <x:v>7</x:v>
      </x:c>
      <x:c r="B274" s="7" t="str">
        <x:v>Performance</x:v>
      </x:c>
      <x:c r="C274" s="7" t="n">
        <x:v>6</x:v>
      </x:c>
      <x:c r="D274" s="7" t="str">
        <x:v>Che hsin W</x:v>
      </x:c>
      <x:c r="E274" s="7" t="str">
        <x:v>Finished</x:v>
      </x:c>
      <x:c r="F274" s="7" t="n">
        <x:f>IF(E274="DNS",0,MAX(0,11-C274)*IF(A274=9,1.5,1))</x:f>
        <x:v>5</x:v>
      </x:c>
    </x:row>
    <x:row r="275">
      <x:c r="A275" s="7" t="n">
        <x:v>7</x:v>
      </x:c>
      <x:c r="B275" s="7" t="str">
        <x:v>Performance</x:v>
      </x:c>
      <x:c r="C275" s="7" t="n">
        <x:v>7</x:v>
      </x:c>
      <x:c r="D275" s="7" t="str">
        <x:v>Peter A</x:v>
      </x:c>
      <x:c r="E275" s="7" t="str">
        <x:v>Finished</x:v>
      </x:c>
      <x:c r="F275" s="7" t="n">
        <x:f>IF(E275="DNS",0,MAX(0,11-C275)*IF(A275=9,1.5,1))</x:f>
        <x:v>4</x:v>
      </x:c>
    </x:row>
    <x:row r="276">
      <x:c r="A276" s="7" t="n">
        <x:v>7</x:v>
      </x:c>
      <x:c r="B276" s="7" t="str">
        <x:v>Performance</x:v>
      </x:c>
      <x:c r="C276" s="7" t="n">
        <x:v>8</x:v>
      </x:c>
      <x:c r="D276" s="7" t="str">
        <x:v>Ryan K</x:v>
      </x:c>
      <x:c r="E276" s="7" t="str">
        <x:v>Finished</x:v>
      </x:c>
      <x:c r="F276" s="7" t="n">
        <x:f>IF(E276="DNS",0,MAX(0,11-C276)*IF(A276=9,1.5,1))</x:f>
        <x:v>3</x:v>
      </x:c>
    </x:row>
    <x:row r="277">
      <x:c r="A277" s="7" t="n">
        <x:v>7</x:v>
      </x:c>
      <x:c r="B277" s="7" t="str">
        <x:v>Performance</x:v>
      </x:c>
      <x:c r="C277" s="7" t="n">
        <x:v>9</x:v>
      </x:c>
      <x:c r="D277" s="7" t="str">
        <x:v>Chris C</x:v>
      </x:c>
      <x:c r="E277" s="7" t="str">
        <x:v>Finished</x:v>
      </x:c>
      <x:c r="F277" s="7" t="n">
        <x:f>IF(E277="DNS",0,MAX(0,11-C277)*IF(A277=9,1.5,1))</x:f>
        <x:v>2</x:v>
      </x:c>
    </x:row>
    <x:row r="278">
      <x:c r="A278" s="7" t="n">
        <x:v>8</x:v>
      </x:c>
      <x:c r="B278" s="7" t="str">
        <x:v>Daily</x:v>
      </x:c>
      <x:c r="C278" s="7" t="n">
        <x:v>1</x:v>
      </x:c>
      <x:c r="D278" s="7" t="str">
        <x:v>Zachary B</x:v>
      </x:c>
      <x:c r="E278" s="7" t="str">
        <x:v>Finished</x:v>
      </x:c>
      <x:c r="F278" s="7" t="n">
        <x:f>IF(E278="DNS",0,MAX(0,11-C278)*IF(A278=9,1.5,1))</x:f>
        <x:v>10</x:v>
      </x:c>
    </x:row>
    <x:row r="279">
      <x:c r="A279" s="7" t="n">
        <x:v>8</x:v>
      </x:c>
      <x:c r="B279" s="7" t="str">
        <x:v>Daily</x:v>
      </x:c>
      <x:c r="C279" s="7" t="n">
        <x:v>2</x:v>
      </x:c>
      <x:c r="D279" s="7" t="str">
        <x:v>Colin S</x:v>
      </x:c>
      <x:c r="E279" s="7" t="str">
        <x:v>Finished</x:v>
      </x:c>
      <x:c r="F279" s="7" t="n">
        <x:f>IF(E279="DNS",0,MAX(0,11-C279)*IF(A279=9,1.5,1))</x:f>
        <x:v>9</x:v>
      </x:c>
    </x:row>
    <x:row r="280">
      <x:c r="A280" s="7" t="n">
        <x:v>8</x:v>
      </x:c>
      <x:c r="B280" s="7" t="str">
        <x:v>Daily</x:v>
      </x:c>
      <x:c r="C280" s="7" t="n">
        <x:v>3</x:v>
      </x:c>
      <x:c r="D280" s="7" t="str">
        <x:v>Michael P</x:v>
      </x:c>
      <x:c r="E280" s="7" t="str">
        <x:v>Finished</x:v>
      </x:c>
      <x:c r="F280" s="7" t="n">
        <x:f>IF(E280="DNS",0,MAX(0,11-C280)*IF(A280=9,1.5,1))</x:f>
        <x:v>8</x:v>
      </x:c>
    </x:row>
    <x:row r="281">
      <x:c r="A281" s="7" t="n">
        <x:v>8</x:v>
      </x:c>
      <x:c r="B281" s="7" t="str">
        <x:v>Daily</x:v>
      </x:c>
      <x:c r="C281" s="7" t="n">
        <x:v>4</x:v>
      </x:c>
      <x:c r="D281" s="7" t="str">
        <x:v>Dan R</x:v>
      </x:c>
      <x:c r="E281" s="7" t="str">
        <x:v>Finished</x:v>
      </x:c>
      <x:c r="F281" s="7" t="n">
        <x:f>IF(E281="DNS",0,MAX(0,11-C281)*IF(A281=9,1.5,1))</x:f>
        <x:v>7</x:v>
      </x:c>
    </x:row>
    <x:row r="282">
      <x:c r="A282" s="7" t="n">
        <x:v>8</x:v>
      </x:c>
      <x:c r="B282" s="7" t="str">
        <x:v>Daily</x:v>
      </x:c>
      <x:c r="C282" s="7" t="n">
        <x:v>5</x:v>
      </x:c>
      <x:c r="D282" s="7" t="str">
        <x:v>Steve M</x:v>
      </x:c>
      <x:c r="E282" s="7" t="str">
        <x:v>Finished</x:v>
      </x:c>
      <x:c r="F282" s="7" t="n">
        <x:f>IF(E282="DNS",0,MAX(0,11-C282)*IF(A282=9,1.5,1))</x:f>
        <x:v>6</x:v>
      </x:c>
    </x:row>
    <x:row r="283">
      <x:c r="A283" s="7" t="n">
        <x:v>8</x:v>
      </x:c>
      <x:c r="B283" s="7" t="str">
        <x:v>Daily</x:v>
      </x:c>
      <x:c r="C283" s="7" t="n">
        <x:v>6</x:v>
      </x:c>
      <x:c r="D283" s="7" t="str">
        <x:v>Thanh N</x:v>
      </x:c>
      <x:c r="E283" s="7" t="str">
        <x:v>Finished</x:v>
      </x:c>
      <x:c r="F283" s="7" t="n">
        <x:f>IF(E283="DNS",0,MAX(0,11-C283)*IF(A283=9,1.5,1))</x:f>
        <x:v>5</x:v>
      </x:c>
    </x:row>
    <x:row r="284">
      <x:c r="A284" s="7" t="n">
        <x:v>8</x:v>
      </x:c>
      <x:c r="B284" s="7" t="str">
        <x:v>Daily</x:v>
      </x:c>
      <x:c r="C284" s="7" t="n">
        <x:v>7</x:v>
      </x:c>
      <x:c r="D284" s="7" t="str">
        <x:v>James K</x:v>
      </x:c>
      <x:c r="E284" s="7" t="str">
        <x:v>Finished</x:v>
      </x:c>
      <x:c r="F284" s="7" t="n">
        <x:f>IF(E284="DNS",0,MAX(0,11-C284)*IF(A284=9,1.5,1))</x:f>
        <x:v>4</x:v>
      </x:c>
    </x:row>
    <x:row r="285">
      <x:c r="A285" s="7" t="n">
        <x:v>8</x:v>
      </x:c>
      <x:c r="B285" s="7" t="str">
        <x:v>Daily</x:v>
      </x:c>
      <x:c r="C285" s="7" t="n">
        <x:v>8</x:v>
      </x:c>
      <x:c r="D285" s="7" t="str">
        <x:v>Nicholas K</x:v>
      </x:c>
      <x:c r="E285" s="7" t="str">
        <x:v>Finished</x:v>
      </x:c>
      <x:c r="F285" s="7" t="n">
        <x:f>IF(E285="DNS",0,MAX(0,11-C285)*IF(A285=9,1.5,1))</x:f>
        <x:v>3</x:v>
      </x:c>
    </x:row>
    <x:row r="286">
      <x:c r="A286" s="7" t="n">
        <x:v>8</x:v>
      </x:c>
      <x:c r="B286" s="7" t="str">
        <x:v>Daily</x:v>
      </x:c>
      <x:c r="C286" s="7" t="n">
        <x:v>9</x:v>
      </x:c>
      <x:c r="D286" s="7" t="str">
        <x:v>Kevin L</x:v>
      </x:c>
      <x:c r="E286" s="7" t="str">
        <x:v>Finished</x:v>
      </x:c>
      <x:c r="F286" s="7" t="n">
        <x:f>IF(E286="DNS",0,MAX(0,11-C286)*IF(A286=9,1.5,1))</x:f>
        <x:v>2</x:v>
      </x:c>
    </x:row>
    <x:row r="287">
      <x:c r="A287" s="7" t="n">
        <x:v>8</x:v>
      </x:c>
      <x:c r="B287" s="7" t="str">
        <x:v>Sport</x:v>
      </x:c>
      <x:c r="C287" s="7" t="n">
        <x:v>1</x:v>
      </x:c>
      <x:c r="D287" s="7" t="str">
        <x:v>Jeremy N</x:v>
      </x:c>
      <x:c r="E287" s="7" t="str">
        <x:v>Finished</x:v>
      </x:c>
      <x:c r="F287" s="7" t="n">
        <x:f>IF(E287="DNS",0,MAX(0,11-C287)*IF(A287=9,1.5,1))</x:f>
        <x:v>10</x:v>
      </x:c>
    </x:row>
    <x:row r="288">
      <x:c r="A288" s="7" t="n">
        <x:v>8</x:v>
      </x:c>
      <x:c r="B288" s="7" t="str">
        <x:v>Sport</x:v>
      </x:c>
      <x:c r="C288" s="7" t="n">
        <x:v>2</x:v>
      </x:c>
      <x:c r="D288" s="7" t="str">
        <x:v>Ian R</x:v>
      </x:c>
      <x:c r="E288" s="7" t="str">
        <x:v>Finished</x:v>
      </x:c>
      <x:c r="F288" s="7" t="n">
        <x:f>IF(E288="DNS",0,MAX(0,11-C288)*IF(A288=9,1.5,1))</x:f>
        <x:v>9</x:v>
      </x:c>
    </x:row>
    <x:row r="289">
      <x:c r="A289" s="7" t="n">
        <x:v>8</x:v>
      </x:c>
      <x:c r="B289" s="7" t="str">
        <x:v>Sport</x:v>
      </x:c>
      <x:c r="C289" s="7" t="n">
        <x:v>3</x:v>
      </x:c>
      <x:c r="D289" s="7" t="str">
        <x:v>Terry M</x:v>
      </x:c>
      <x:c r="E289" s="7" t="str">
        <x:v>Finished</x:v>
      </x:c>
      <x:c r="F289" s="7" t="n">
        <x:f>IF(E289="DNS",0,MAX(0,11-C289)*IF(A289=9,1.5,1))</x:f>
        <x:v>8</x:v>
      </x:c>
    </x:row>
    <x:row r="290">
      <x:c r="A290" s="7" t="n">
        <x:v>8</x:v>
      </x:c>
      <x:c r="B290" s="7" t="str">
        <x:v>Sport</x:v>
      </x:c>
      <x:c r="C290" s="7" t="n">
        <x:v>4</x:v>
      </x:c>
      <x:c r="D290" s="7" t="str">
        <x:v>Dameon P</x:v>
      </x:c>
      <x:c r="E290" s="7" t="str">
        <x:v>Finished</x:v>
      </x:c>
      <x:c r="F290" s="7" t="n">
        <x:f>IF(E290="DNS",0,MAX(0,11-C290)*IF(A290=9,1.5,1))</x:f>
        <x:v>7</x:v>
      </x:c>
    </x:row>
    <x:row r="291">
      <x:c r="A291" s="7" t="n">
        <x:v>8</x:v>
      </x:c>
      <x:c r="B291" s="7" t="str">
        <x:v>Sport</x:v>
      </x:c>
      <x:c r="C291" s="7" t="n">
        <x:v>5</x:v>
      </x:c>
      <x:c r="D291" s="7" t="str">
        <x:v>Jax L</x:v>
      </x:c>
      <x:c r="E291" s="7" t="str">
        <x:v>Finished</x:v>
      </x:c>
      <x:c r="F291" s="7" t="n">
        <x:f>IF(E291="DNS",0,MAX(0,11-C291)*IF(A291=9,1.5,1))</x:f>
        <x:v>6</x:v>
      </x:c>
    </x:row>
    <x:row r="292">
      <x:c r="A292" s="7" t="n">
        <x:v>8</x:v>
      </x:c>
      <x:c r="B292" s="7" t="str">
        <x:v>Sport</x:v>
      </x:c>
      <x:c r="C292" s="7" t="n">
        <x:v>6</x:v>
      </x:c>
      <x:c r="D292" s="7" t="str">
        <x:v>Adam P</x:v>
      </x:c>
      <x:c r="E292" s="7" t="str">
        <x:v>Finished</x:v>
      </x:c>
      <x:c r="F292" s="7" t="n">
        <x:f>IF(E292="DNS",0,MAX(0,11-C292)*IF(A292=9,1.5,1))</x:f>
        <x:v>5</x:v>
      </x:c>
    </x:row>
    <x:row r="293">
      <x:c r="A293" s="7" t="n">
        <x:v>8</x:v>
      </x:c>
      <x:c r="B293" s="7" t="str">
        <x:v>Sport</x:v>
      </x:c>
      <x:c r="C293" s="7" t="n">
        <x:v>7</x:v>
      </x:c>
      <x:c r="D293" s="7" t="str">
        <x:v>Greg P</x:v>
      </x:c>
      <x:c r="E293" s="7" t="str">
        <x:v>Finished</x:v>
      </x:c>
      <x:c r="F293" s="7" t="n">
        <x:f>IF(E293="DNS",0,MAX(0,11-C293)*IF(A293=9,1.5,1))</x:f>
        <x:v>4</x:v>
      </x:c>
    </x:row>
    <x:row r="294">
      <x:c r="A294" s="7" t="n">
        <x:v>8</x:v>
      </x:c>
      <x:c r="B294" s="7" t="str">
        <x:v>Tuner</x:v>
      </x:c>
      <x:c r="C294" s="7" t="n">
        <x:v>1</x:v>
      </x:c>
      <x:c r="D294" s="7" t="str">
        <x:v>Bruce M</x:v>
      </x:c>
      <x:c r="E294" s="7" t="str">
        <x:v>Finished</x:v>
      </x:c>
      <x:c r="F294" s="7" t="n">
        <x:f>IF(E294="DNS",0,MAX(0,11-C294)*IF(A294=9,1.5,1))</x:f>
        <x:v>10</x:v>
      </x:c>
    </x:row>
    <x:row r="295">
      <x:c r="A295" s="7" t="n">
        <x:v>8</x:v>
      </x:c>
      <x:c r="B295" s="7" t="str">
        <x:v>Tuner</x:v>
      </x:c>
      <x:c r="C295" s="7" t="n">
        <x:v>2</x:v>
      </x:c>
      <x:c r="D295" s="7" t="str">
        <x:v>Tom K</x:v>
      </x:c>
      <x:c r="E295" s="7" t="str">
        <x:v>Finished</x:v>
      </x:c>
      <x:c r="F295" s="7" t="n">
        <x:f>IF(E295="DNS",0,MAX(0,11-C295)*IF(A295=9,1.5,1))</x:f>
        <x:v>9</x:v>
      </x:c>
    </x:row>
    <x:row r="296">
      <x:c r="A296" s="7" t="n">
        <x:v>8</x:v>
      </x:c>
      <x:c r="B296" s="7" t="str">
        <x:v>Tuner</x:v>
      </x:c>
      <x:c r="C296" s="7" t="n">
        <x:v>3</x:v>
      </x:c>
      <x:c r="D296" s="7" t="str">
        <x:v>Sean H</x:v>
      </x:c>
      <x:c r="E296" s="7" t="str">
        <x:v>Finished</x:v>
      </x:c>
      <x:c r="F296" s="7" t="n">
        <x:f>IF(E296="DNS",0,MAX(0,11-C296)*IF(A296=9,1.5,1))</x:f>
        <x:v>8</x:v>
      </x:c>
    </x:row>
    <x:row r="297">
      <x:c r="A297" s="7" t="n">
        <x:v>8</x:v>
      </x:c>
      <x:c r="B297" s="7" t="str">
        <x:v>Tuner</x:v>
      </x:c>
      <x:c r="C297" s="7" t="n">
        <x:v>4</x:v>
      </x:c>
      <x:c r="D297" s="7" t="str">
        <x:v>Connor E</x:v>
      </x:c>
      <x:c r="E297" s="7" t="str">
        <x:v>Finished</x:v>
      </x:c>
      <x:c r="F297" s="7" t="n">
        <x:f>IF(E297="DNS",0,MAX(0,11-C297)*IF(A297=9,1.5,1))</x:f>
        <x:v>7</x:v>
      </x:c>
    </x:row>
    <x:row r="298">
      <x:c r="A298" s="7" t="n">
        <x:v>8</x:v>
      </x:c>
      <x:c r="B298" s="7" t="str">
        <x:v>Tuner</x:v>
      </x:c>
      <x:c r="C298" s="7" t="n">
        <x:v>5</x:v>
      </x:c>
      <x:c r="D298" s="7" t="str">
        <x:v>Jeff H</x:v>
      </x:c>
      <x:c r="E298" s="7" t="str">
        <x:v>Finished</x:v>
      </x:c>
      <x:c r="F298" s="7" t="n">
        <x:f>IF(E298="DNS",0,MAX(0,11-C298)*IF(A298=9,1.5,1))</x:f>
        <x:v>6</x:v>
      </x:c>
    </x:row>
    <x:row r="299">
      <x:c r="A299" s="7" t="n">
        <x:v>8</x:v>
      </x:c>
      <x:c r="B299" s="7" t="str">
        <x:v>Tuner</x:v>
      </x:c>
      <x:c r="C299" s="7" t="n">
        <x:v>6</x:v>
      </x:c>
      <x:c r="D299" s="7" t="str">
        <x:v>Mitchell</x:v>
      </x:c>
      <x:c r="E299" s="7" t="str">
        <x:v>Finished</x:v>
      </x:c>
      <x:c r="F299" s="7" t="n">
        <x:f>IF(E299="DNS",0,MAX(0,11-C299)*IF(A299=9,1.5,1))</x:f>
        <x:v>5</x:v>
      </x:c>
    </x:row>
    <x:row r="300">
      <x:c r="A300" s="7" t="n">
        <x:v>8</x:v>
      </x:c>
      <x:c r="B300" s="7" t="str">
        <x:v>Tuner</x:v>
      </x:c>
      <x:c r="C300" s="7" t="n">
        <x:v>7</x:v>
      </x:c>
      <x:c r="D300" s="7" t="str">
        <x:v>Mike S</x:v>
      </x:c>
      <x:c r="E300" s="7" t="str">
        <x:v>Finished</x:v>
      </x:c>
      <x:c r="F300" s="7" t="n">
        <x:f>IF(E300="DNS",0,MAX(0,11-C300)*IF(A300=9,1.5,1))</x:f>
        <x:v>4</x:v>
      </x:c>
    </x:row>
    <x:row r="301">
      <x:c r="A301" s="7" t="n">
        <x:v>8</x:v>
      </x:c>
      <x:c r="B301" s="7" t="str">
        <x:v>Performance</x:v>
      </x:c>
      <x:c r="C301" s="7" t="n">
        <x:v>1</x:v>
      </x:c>
      <x:c r="D301" s="7" t="str">
        <x:v>Peter A</x:v>
      </x:c>
      <x:c r="E301" s="7" t="str">
        <x:v>Finished</x:v>
      </x:c>
      <x:c r="F301" s="7" t="n">
        <x:f>IF(E301="DNS",0,MAX(0,11-C301)*IF(A301=9,1.5,1))</x:f>
        <x:v>10</x:v>
      </x:c>
    </x:row>
    <x:row r="302">
      <x:c r="A302" s="7" t="n">
        <x:v>8</x:v>
      </x:c>
      <x:c r="B302" s="7" t="str">
        <x:v>Performance</x:v>
      </x:c>
      <x:c r="C302" s="7" t="n">
        <x:v>2</x:v>
      </x:c>
      <x:c r="D302" s="7" t="str">
        <x:v>Dylan G</x:v>
      </x:c>
      <x:c r="E302" s="7" t="str">
        <x:v>Finished</x:v>
      </x:c>
      <x:c r="F302" s="7" t="n">
        <x:f>IF(E302="DNS",0,MAX(0,11-C302)*IF(A302=9,1.5,1))</x:f>
        <x:v>9</x:v>
      </x:c>
    </x:row>
    <x:row r="303">
      <x:c r="A303" s="7" t="n">
        <x:v>8</x:v>
      </x:c>
      <x:c r="B303" s="7" t="str">
        <x:v>Performance</x:v>
      </x:c>
      <x:c r="C303" s="7" t="n">
        <x:v>3</x:v>
      </x:c>
      <x:c r="D303" s="7" t="str">
        <x:v>Doug M</x:v>
      </x:c>
      <x:c r="E303" s="7" t="str">
        <x:v>Finished</x:v>
      </x:c>
      <x:c r="F303" s="7" t="n">
        <x:f>IF(E303="DNS",0,MAX(0,11-C303)*IF(A303=9,1.5,1))</x:f>
        <x:v>8</x:v>
      </x:c>
    </x:row>
    <x:row r="304">
      <x:c r="A304" s="7" t="n">
        <x:v>8</x:v>
      </x:c>
      <x:c r="B304" s="7" t="str">
        <x:v>Performance</x:v>
      </x:c>
      <x:c r="C304" s="7" t="n">
        <x:v>4</x:v>
      </x:c>
      <x:c r="D304" s="7" t="str">
        <x:v>Matt B</x:v>
      </x:c>
      <x:c r="E304" s="7" t="str">
        <x:v>Finished</x:v>
      </x:c>
      <x:c r="F304" s="7" t="n">
        <x:f>IF(E304="DNS",0,MAX(0,11-C304)*IF(A304=9,1.5,1))</x:f>
        <x:v>7</x:v>
      </x:c>
    </x:row>
    <x:row r="305">
      <x:c r="A305" s="7" t="n">
        <x:v>9</x:v>
      </x:c>
      <x:c r="B305" s="7" t="str">
        <x:v>Daily</x:v>
      </x:c>
      <x:c r="C305" s="7" t="n">
        <x:v>1</x:v>
      </x:c>
      <x:c r="D305" s="7" t="str">
        <x:v>Zachary B</x:v>
      </x:c>
      <x:c r="E305" s="7" t="str">
        <x:v>Finished</x:v>
      </x:c>
      <x:c r="F305" s="7" t="n">
        <x:f>IF(E305="DNS",0,MAX(0,11-C305)*IF(A305=9,1.5,1))</x:f>
        <x:v>15</x:v>
      </x:c>
    </x:row>
    <x:row r="306">
      <x:c r="A306" s="7" t="n">
        <x:v>9</x:v>
      </x:c>
      <x:c r="B306" s="7" t="str">
        <x:v>Daily</x:v>
      </x:c>
      <x:c r="C306" s="7" t="n">
        <x:v>2</x:v>
      </x:c>
      <x:c r="D306" s="7" t="str">
        <x:v>Dan R</x:v>
      </x:c>
      <x:c r="E306" s="7" t="str">
        <x:v>Finished</x:v>
      </x:c>
      <x:c r="F306" s="7" t="n">
        <x:f>IF(E306="DNS",0,MAX(0,11-C306)*IF(A306=9,1.5,1))</x:f>
        <x:v>13.5</x:v>
      </x:c>
    </x:row>
    <x:row r="307">
      <x:c r="A307" s="7" t="n">
        <x:v>9</x:v>
      </x:c>
      <x:c r="B307" s="7" t="str">
        <x:v>Daily</x:v>
      </x:c>
      <x:c r="C307" s="7" t="n">
        <x:v>3</x:v>
      </x:c>
      <x:c r="D307" s="7" t="str">
        <x:v>Spencer B</x:v>
      </x:c>
      <x:c r="E307" s="7" t="str">
        <x:v>Finished</x:v>
      </x:c>
      <x:c r="F307" s="7" t="n">
        <x:f>IF(E307="DNS",0,MAX(0,11-C307)*IF(A307=9,1.5,1))</x:f>
        <x:v>12</x:v>
      </x:c>
    </x:row>
    <x:row r="308">
      <x:c r="A308" s="7" t="n">
        <x:v>9</x:v>
      </x:c>
      <x:c r="B308" s="7" t="str">
        <x:v>Daily</x:v>
      </x:c>
      <x:c r="C308" s="7" t="n">
        <x:v>4</x:v>
      </x:c>
      <x:c r="D308" s="7" t="str">
        <x:v>Michael P</x:v>
      </x:c>
      <x:c r="E308" s="7" t="str">
        <x:v>Finished</x:v>
      </x:c>
      <x:c r="F308" s="7" t="n">
        <x:f>IF(E308="DNS",0,MAX(0,11-C308)*IF(A308=9,1.5,1))</x:f>
        <x:v>10.5</x:v>
      </x:c>
    </x:row>
    <x:row r="309">
      <x:c r="A309" s="7" t="n">
        <x:v>9</x:v>
      </x:c>
      <x:c r="B309" s="7" t="str">
        <x:v>Daily</x:v>
      </x:c>
      <x:c r="C309" s="7" t="n">
        <x:v>5</x:v>
      </x:c>
      <x:c r="D309" s="7" t="str">
        <x:v>Marc L</x:v>
      </x:c>
      <x:c r="E309" s="7" t="str">
        <x:v>Finished</x:v>
      </x:c>
      <x:c r="F309" s="7" t="n">
        <x:f>IF(E309="DNS",0,MAX(0,11-C309)*IF(A309=9,1.5,1))</x:f>
        <x:v>9</x:v>
      </x:c>
    </x:row>
    <x:row r="310">
      <x:c r="A310" s="7" t="n">
        <x:v>9</x:v>
      </x:c>
      <x:c r="B310" s="7" t="str">
        <x:v>Sport</x:v>
      </x:c>
      <x:c r="C310" s="7" t="n">
        <x:v>1</x:v>
      </x:c>
      <x:c r="D310" s="7" t="str">
        <x:v>Mungai K</x:v>
      </x:c>
      <x:c r="E310" s="7" t="str">
        <x:v>Finished</x:v>
      </x:c>
      <x:c r="F310" s="7" t="n">
        <x:f>IF(E310="DNS",0,MAX(0,11-C310)*IF(A310=9,1.5,1))</x:f>
        <x:v>15</x:v>
      </x:c>
    </x:row>
    <x:row r="311">
      <x:c r="A311" s="7" t="n">
        <x:v>9</x:v>
      </x:c>
      <x:c r="B311" s="7" t="str">
        <x:v>Sport</x:v>
      </x:c>
      <x:c r="C311" s="7" t="n">
        <x:v>2</x:v>
      </x:c>
      <x:c r="D311" s="7" t="str">
        <x:v>Jeremy N</x:v>
      </x:c>
      <x:c r="E311" s="7" t="str">
        <x:v>Finished</x:v>
      </x:c>
      <x:c r="F311" s="7" t="n">
        <x:f>IF(E311="DNS",0,MAX(0,11-C311)*IF(A311=9,1.5,1))</x:f>
        <x:v>13.5</x:v>
      </x:c>
    </x:row>
    <x:row r="312">
      <x:c r="A312" s="7" t="n">
        <x:v>9</x:v>
      </x:c>
      <x:c r="B312" s="7" t="str">
        <x:v>Sport</x:v>
      </x:c>
      <x:c r="C312" s="7" t="n">
        <x:v>3</x:v>
      </x:c>
      <x:c r="D312" s="7" t="str">
        <x:v>Zach K</x:v>
      </x:c>
      <x:c r="E312" s="7" t="str">
        <x:v>Finished</x:v>
      </x:c>
      <x:c r="F312" s="7" t="n">
        <x:f>IF(E312="DNS",0,MAX(0,11-C312)*IF(A312=9,1.5,1))</x:f>
        <x:v>12</x:v>
      </x:c>
    </x:row>
    <x:row r="313">
      <x:c r="A313" s="7" t="n">
        <x:v>9</x:v>
      </x:c>
      <x:c r="B313" s="7" t="str">
        <x:v>Sport</x:v>
      </x:c>
      <x:c r="C313" s="7" t="n">
        <x:v>4</x:v>
      </x:c>
      <x:c r="D313" s="7" t="str">
        <x:v>Jeff H</x:v>
      </x:c>
      <x:c r="E313" s="7" t="str">
        <x:v>Finished</x:v>
      </x:c>
      <x:c r="F313" s="7" t="n">
        <x:f>IF(E313="DNS",0,MAX(0,11-C313)*IF(A313=9,1.5,1))</x:f>
        <x:v>10.5</x:v>
      </x:c>
    </x:row>
    <x:row r="314">
      <x:c r="A314" s="7" t="n">
        <x:v>9</x:v>
      </x:c>
      <x:c r="B314" s="7" t="str">
        <x:v>Sport</x:v>
      </x:c>
      <x:c r="C314" s="7" t="n">
        <x:v>5</x:v>
      </x:c>
      <x:c r="D314" s="7" t="str">
        <x:v>Jason R</x:v>
      </x:c>
      <x:c r="E314" s="7" t="str">
        <x:v>Finished</x:v>
      </x:c>
      <x:c r="F314" s="7" t="n">
        <x:f>IF(E314="DNS",0,MAX(0,11-C314)*IF(A314=9,1.5,1))</x:f>
        <x:v>9</x:v>
      </x:c>
    </x:row>
    <x:row r="315">
      <x:c r="A315" s="7" t="n">
        <x:v>9</x:v>
      </x:c>
      <x:c r="B315" s="7" t="str">
        <x:v>Sport</x:v>
      </x:c>
      <x:c r="C315" s="7" t="n">
        <x:v>6</x:v>
      </x:c>
      <x:c r="D315" s="7" t="str">
        <x:v>Ian R</x:v>
      </x:c>
      <x:c r="E315" s="7" t="str">
        <x:v>Finished</x:v>
      </x:c>
      <x:c r="F315" s="7" t="n">
        <x:f>IF(E315="DNS",0,MAX(0,11-C315)*IF(A315=9,1.5,1))</x:f>
        <x:v>7.5</x:v>
      </x:c>
    </x:row>
    <x:row r="316">
      <x:c r="A316" s="7" t="n">
        <x:v>9</x:v>
      </x:c>
      <x:c r="B316" s="7" t="str">
        <x:v>Sport</x:v>
      </x:c>
      <x:c r="C316" s="7" t="n">
        <x:v>7</x:v>
      </x:c>
      <x:c r="D316" s="7" t="str">
        <x:v>Thomas K</x:v>
      </x:c>
      <x:c r="E316" s="7" t="str">
        <x:v>Finished</x:v>
      </x:c>
      <x:c r="F316" s="7" t="n">
        <x:f>IF(E316="DNS",0,MAX(0,11-C316)*IF(A316=9,1.5,1))</x:f>
        <x:v>6</x:v>
      </x:c>
    </x:row>
    <x:row r="317">
      <x:c r="A317" s="7" t="n">
        <x:v>9</x:v>
      </x:c>
      <x:c r="B317" s="7" t="str">
        <x:v>Sport</x:v>
      </x:c>
      <x:c r="C317" s="7" t="n">
        <x:v>8</x:v>
      </x:c>
      <x:c r="D317" s="7" t="str">
        <x:v>Calvin R</x:v>
      </x:c>
      <x:c r="E317" s="7" t="str">
        <x:v>Finished</x:v>
      </x:c>
      <x:c r="F317" s="7" t="n">
        <x:f>IF(E317="DNS",0,MAX(0,11-C317)*IF(A317=9,1.5,1))</x:f>
        <x:v>4.5</x:v>
      </x:c>
    </x:row>
    <x:row r="318">
      <x:c r="A318" s="7" t="n">
        <x:v>9</x:v>
      </x:c>
      <x:c r="B318" s="7" t="str">
        <x:v>Sport</x:v>
      </x:c>
      <x:c r="C318" s="7" t="n">
        <x:v>9</x:v>
      </x:c>
      <x:c r="D318" s="7" t="str">
        <x:v>Everett H</x:v>
      </x:c>
      <x:c r="E318" s="7" t="str">
        <x:v>Finished</x:v>
      </x:c>
      <x:c r="F318" s="7" t="n">
        <x:f>IF(E318="DNS",0,MAX(0,11-C318)*IF(A318=9,1.5,1))</x:f>
        <x:v>3</x:v>
      </x:c>
    </x:row>
    <x:row r="319">
      <x:c r="A319" s="7" t="n">
        <x:v>9</x:v>
      </x:c>
      <x:c r="B319" s="7" t="str">
        <x:v>Sport</x:v>
      </x:c>
      <x:c r="C319" s="7" t="n">
        <x:v>10</x:v>
      </x:c>
      <x:c r="D319" s="7" t="str">
        <x:v>Greg R</x:v>
      </x:c>
      <x:c r="E319" s="7" t="str">
        <x:v>Finished</x:v>
      </x:c>
      <x:c r="F319" s="7" t="n">
        <x:f>IF(E319="DNS",0,MAX(0,11-C319)*IF(A319=9,1.5,1))</x:f>
        <x:v>1.5</x:v>
      </x:c>
    </x:row>
    <x:row r="320">
      <x:c r="A320" s="7" t="n">
        <x:v>9</x:v>
      </x:c>
      <x:c r="B320" s="7" t="str">
        <x:v>Sport</x:v>
      </x:c>
      <x:c r="C320" s="7" t="n">
        <x:v>11</x:v>
      </x:c>
      <x:c r="D320" s="7" t="str">
        <x:v>Dameon P</x:v>
      </x:c>
      <x:c r="E320" s="7" t="str">
        <x:v>Finished</x:v>
      </x:c>
      <x:c r="F320" s="7" t="n">
        <x:f>IF(E320="DNS",0,MAX(0,11-C320)*IF(A320=9,1.5,1))</x:f>
        <x:v>0</x:v>
      </x:c>
    </x:row>
    <x:row r="321">
      <x:c r="A321" s="7" t="n">
        <x:v>9</x:v>
      </x:c>
      <x:c r="B321" s="7" t="str">
        <x:v>Sport</x:v>
      </x:c>
      <x:c r="C321" s="7" t="n">
        <x:v>12</x:v>
      </x:c>
      <x:c r="D321" s="7" t="str">
        <x:v>Adrian P</x:v>
      </x:c>
      <x:c r="E321" s="7" t="str">
        <x:v>Finished</x:v>
      </x:c>
      <x:c r="F321" s="7" t="n">
        <x:f>IF(E321="DNS",0,MAX(0,11-C321)*IF(A321=9,1.5,1))</x:f>
        <x:v>0</x:v>
      </x:c>
    </x:row>
    <x:row r="322">
      <x:c r="A322" s="7" t="n">
        <x:v>9</x:v>
      </x:c>
      <x:c r="B322" s="7" t="str">
        <x:v>Sport</x:v>
      </x:c>
      <x:c r="C322" s="7" t="n">
        <x:v>13</x:v>
      </x:c>
      <x:c r="D322" s="7" t="str">
        <x:v>Mike B</x:v>
      </x:c>
      <x:c r="E322" s="7" t="str">
        <x:v>Finished</x:v>
      </x:c>
      <x:c r="F322" s="7" t="n">
        <x:f>IF(E322="DNS",0,MAX(0,11-C322)*IF(A322=9,1.5,1))</x:f>
        <x:v>0</x:v>
      </x:c>
    </x:row>
    <x:row r="323">
      <x:c r="A323" s="7" t="n">
        <x:v>9</x:v>
      </x:c>
      <x:c r="B323" s="7" t="str">
        <x:v>Sport</x:v>
      </x:c>
      <x:c r="C323" s="7" t="n">
        <x:v>14</x:v>
      </x:c>
      <x:c r="D323" s="7" t="str">
        <x:v>Jerome B</x:v>
      </x:c>
      <x:c r="E323" s="7" t="str">
        <x:v>Finished</x:v>
      </x:c>
      <x:c r="F323" s="7" t="n">
        <x:f>IF(E323="DNS",0,MAX(0,11-C323)*IF(A323=9,1.5,1))</x:f>
        <x:v>0</x:v>
      </x:c>
    </x:row>
    <x:row r="324">
      <x:c r="A324" s="7" t="n">
        <x:v>9</x:v>
      </x:c>
      <x:c r="B324" s="7" t="str">
        <x:v>Sport</x:v>
      </x:c>
      <x:c r="C324" s="7" t="n">
        <x:v>15</x:v>
      </x:c>
      <x:c r="D324" s="7" t="str">
        <x:v>Robyn D</x:v>
      </x:c>
      <x:c r="E324" s="7" t="str">
        <x:v>Finished</x:v>
      </x:c>
      <x:c r="F324" s="7" t="n">
        <x:f>IF(E324="DNS",0,MAX(0,11-C324)*IF(A324=9,1.5,1))</x:f>
        <x:v>0</x:v>
      </x:c>
    </x:row>
    <x:row r="325">
      <x:c r="A325" s="7" t="n">
        <x:v>9</x:v>
      </x:c>
      <x:c r="B325" s="7" t="str">
        <x:v>Sport</x:v>
      </x:c>
      <x:c r="C325" s="7" t="n">
        <x:v>16</x:v>
      </x:c>
      <x:c r="D325" s="7" t="str">
        <x:v>Thanh N</x:v>
      </x:c>
      <x:c r="E325" s="7" t="str">
        <x:v>Finished</x:v>
      </x:c>
      <x:c r="F325" s="7" t="n">
        <x:f>IF(E325="DNS",0,MAX(0,11-C325)*IF(A325=9,1.5,1))</x:f>
        <x:v>0</x:v>
      </x:c>
    </x:row>
    <x:row r="326">
      <x:c r="A326" s="7" t="n">
        <x:v>9</x:v>
      </x:c>
      <x:c r="B326" s="7" t="str">
        <x:v>Sport</x:v>
      </x:c>
      <x:c r="C326" s="7" t="n">
        <x:v>17</x:v>
      </x:c>
      <x:c r="D326" s="7" t="str">
        <x:v>Dale P</x:v>
      </x:c>
      <x:c r="E326" s="7" t="str">
        <x:v>Finished</x:v>
      </x:c>
      <x:c r="F326" s="7" t="n">
        <x:f>IF(E326="DNS",0,MAX(0,11-C326)*IF(A326=9,1.5,1))</x:f>
        <x:v>0</x:v>
      </x:c>
    </x:row>
    <x:row r="327">
      <x:c r="A327" s="7" t="n">
        <x:v>9</x:v>
      </x:c>
      <x:c r="B327" s="7" t="str">
        <x:v>Sport</x:v>
      </x:c>
      <x:c r="C327" s="7" t="n">
        <x:v>18</x:v>
      </x:c>
      <x:c r="D327" s="7" t="str">
        <x:v>Xingyu L</x:v>
      </x:c>
      <x:c r="E327" s="7" t="str">
        <x:v>Finished</x:v>
      </x:c>
      <x:c r="F327" s="7" t="n">
        <x:f>IF(E327="DNS",0,MAX(0,11-C327)*IF(A327=9,1.5,1))</x:f>
        <x:v>0</x:v>
      </x:c>
    </x:row>
    <x:row r="328">
      <x:c r="A328" s="7" t="n">
        <x:v>9</x:v>
      </x:c>
      <x:c r="B328" s="7" t="str">
        <x:v>Tuner</x:v>
      </x:c>
      <x:c r="C328" s="7" t="n">
        <x:v>1</x:v>
      </x:c>
      <x:c r="D328" s="7" t="str">
        <x:v>Bruce M</x:v>
      </x:c>
      <x:c r="E328" s="7" t="str">
        <x:v>Finished</x:v>
      </x:c>
      <x:c r="F328" s="7" t="n">
        <x:f>IF(E328="DNS",0,MAX(0,11-C328)*IF(A328=9,1.5,1))</x:f>
        <x:v>15</x:v>
      </x:c>
    </x:row>
    <x:row r="329">
      <x:c r="A329" s="7" t="n">
        <x:v>9</x:v>
      </x:c>
      <x:c r="B329" s="7" t="str">
        <x:v>Tuner</x:v>
      </x:c>
      <x:c r="C329" s="7" t="n">
        <x:v>2</x:v>
      </x:c>
      <x:c r="D329" s="7" t="str">
        <x:v>Craig T</x:v>
      </x:c>
      <x:c r="E329" s="7" t="str">
        <x:v>Finished</x:v>
      </x:c>
      <x:c r="F329" s="7" t="n">
        <x:f>IF(E329="DNS",0,MAX(0,11-C329)*IF(A329=9,1.5,1))</x:f>
        <x:v>13.5</x:v>
      </x:c>
    </x:row>
    <x:row r="330">
      <x:c r="A330" s="7" t="n">
        <x:v>9</x:v>
      </x:c>
      <x:c r="B330" s="7" t="str">
        <x:v>Tuner</x:v>
      </x:c>
      <x:c r="C330" s="7" t="n">
        <x:v>3</x:v>
      </x:c>
      <x:c r="D330" s="7" t="str">
        <x:v>Connor E</x:v>
      </x:c>
      <x:c r="E330" s="7" t="str">
        <x:v>Finished</x:v>
      </x:c>
      <x:c r="F330" s="7" t="n">
        <x:f>IF(E330="DNS",0,MAX(0,11-C330)*IF(A330=9,1.5,1))</x:f>
        <x:v>12</x:v>
      </x:c>
    </x:row>
    <x:row r="331">
      <x:c r="A331" s="7" t="n">
        <x:v>9</x:v>
      </x:c>
      <x:c r="B331" s="7" t="str">
        <x:v>Tuner</x:v>
      </x:c>
      <x:c r="C331" s="7" t="n">
        <x:v>4</x:v>
      </x:c>
      <x:c r="D331" s="7" t="str">
        <x:v>Sean F</x:v>
      </x:c>
      <x:c r="E331" s="7" t="str">
        <x:v>Finished</x:v>
      </x:c>
      <x:c r="F331" s="7" t="n">
        <x:f>IF(E331="DNS",0,MAX(0,11-C331)*IF(A331=9,1.5,1))</x:f>
        <x:v>10.5</x:v>
      </x:c>
    </x:row>
    <x:row r="332">
      <x:c r="A332" s="7" t="n">
        <x:v>9</x:v>
      </x:c>
      <x:c r="B332" s="7" t="str">
        <x:v>Tuner</x:v>
      </x:c>
      <x:c r="C332" s="7" t="n">
        <x:v>5</x:v>
      </x:c>
      <x:c r="D332" s="7" t="str">
        <x:v>Rob C</x:v>
      </x:c>
      <x:c r="E332" s="7" t="str">
        <x:v>Finished</x:v>
      </x:c>
      <x:c r="F332" s="7" t="n">
        <x:f>IF(E332="DNS",0,MAX(0,11-C332)*IF(A332=9,1.5,1))</x:f>
        <x:v>9</x:v>
      </x:c>
    </x:row>
    <x:row r="333">
      <x:c r="A333" s="7" t="n">
        <x:v>9</x:v>
      </x:c>
      <x:c r="B333" s="7" t="str">
        <x:v>Tuner</x:v>
      </x:c>
      <x:c r="C333" s="7" t="n">
        <x:v>6</x:v>
      </x:c>
      <x:c r="D333" s="7" t="str">
        <x:v>Peter W</x:v>
      </x:c>
      <x:c r="E333" s="7" t="str">
        <x:v>Finished</x:v>
      </x:c>
      <x:c r="F333" s="7" t="n">
        <x:f>IF(E333="DNS",0,MAX(0,11-C333)*IF(A333=9,1.5,1))</x:f>
        <x:v>7.5</x:v>
      </x:c>
    </x:row>
    <x:row r="334">
      <x:c r="A334" s="7" t="n">
        <x:v>9</x:v>
      </x:c>
      <x:c r="B334" s="7" t="str">
        <x:v>Tuner</x:v>
      </x:c>
      <x:c r="C334" s="7" t="n">
        <x:v>7</x:v>
      </x:c>
      <x:c r="D334" s="7" t="str">
        <x:v>Jonah H</x:v>
      </x:c>
      <x:c r="E334" s="7" t="str">
        <x:v>Finished</x:v>
      </x:c>
      <x:c r="F334" s="7" t="n">
        <x:f>IF(E334="DNS",0,MAX(0,11-C334)*IF(A334=9,1.5,1))</x:f>
        <x:v>6</x:v>
      </x:c>
    </x:row>
    <x:row r="335">
      <x:c r="A335" s="7" t="n">
        <x:v>9</x:v>
      </x:c>
      <x:c r="B335" s="7" t="str">
        <x:v>Tuner</x:v>
      </x:c>
      <x:c r="C335" s="7" t="n">
        <x:v>8</x:v>
      </x:c>
      <x:c r="D335" s="7" t="str">
        <x:v>Ty W</x:v>
      </x:c>
      <x:c r="E335" s="7" t="str">
        <x:v>Finished</x:v>
      </x:c>
      <x:c r="F335" s="7" t="n">
        <x:f>IF(E335="DNS",0,MAX(0,11-C335)*IF(A335=9,1.5,1))</x:f>
        <x:v>4.5</x:v>
      </x:c>
    </x:row>
    <x:row r="336">
      <x:c r="A336" s="7" t="n">
        <x:v>9</x:v>
      </x:c>
      <x:c r="B336" s="7" t="str">
        <x:v>Tuner</x:v>
      </x:c>
      <x:c r="C336" s="7" t="n">
        <x:v>9</x:v>
      </x:c>
      <x:c r="D336" s="7" t="str">
        <x:v>Tian X</x:v>
      </x:c>
      <x:c r="E336" s="7" t="str">
        <x:v>Finished</x:v>
      </x:c>
      <x:c r="F336" s="7" t="n">
        <x:f>IF(E336="DNS",0,MAX(0,11-C336)*IF(A336=9,1.5,1))</x:f>
        <x:v>3</x:v>
      </x:c>
    </x:row>
    <x:row r="337">
      <x:c r="A337" s="7" t="n">
        <x:v>9</x:v>
      </x:c>
      <x:c r="B337" s="7" t="str">
        <x:v>Tuner</x:v>
      </x:c>
      <x:c r="C337" s="7" t="n">
        <x:v>10</x:v>
      </x:c>
      <x:c r="D337" s="7" t="str">
        <x:v>Cody M</x:v>
      </x:c>
      <x:c r="E337" s="7" t="str">
        <x:v>Finished</x:v>
      </x:c>
      <x:c r="F337" s="7" t="n">
        <x:f>IF(E337="DNS",0,MAX(0,11-C337)*IF(A337=9,1.5,1))</x:f>
        <x:v>1.5</x:v>
      </x:c>
    </x:row>
    <x:row r="338">
      <x:c r="A338" s="7" t="n">
        <x:v>9</x:v>
      </x:c>
      <x:c r="B338" s="7" t="str">
        <x:v>Tuner</x:v>
      </x:c>
      <x:c r="C338" s="7" t="n">
        <x:v>11</x:v>
      </x:c>
      <x:c r="D338" s="7" t="str">
        <x:v>Wade K</x:v>
      </x:c>
      <x:c r="E338" s="7" t="str">
        <x:v>Finished</x:v>
      </x:c>
      <x:c r="F338" s="7" t="n">
        <x:f>IF(E338="DNS",0,MAX(0,11-C338)*IF(A338=9,1.5,1))</x:f>
        <x:v>0</x:v>
      </x:c>
    </x:row>
    <x:row r="339">
      <x:c r="A339" s="7" t="n">
        <x:v>9</x:v>
      </x:c>
      <x:c r="B339" s="7" t="str">
        <x:v>Tuner</x:v>
      </x:c>
      <x:c r="C339" s="7" t="n">
        <x:v>12</x:v>
      </x:c>
      <x:c r="D339" s="7" t="str">
        <x:v>Mike S</x:v>
      </x:c>
      <x:c r="E339" s="7" t="str">
        <x:v>Finished</x:v>
      </x:c>
      <x:c r="F339" s="7" t="n">
        <x:f>IF(E339="DNS",0,MAX(0,11-C339)*IF(A339=9,1.5,1))</x:f>
        <x:v>0</x:v>
      </x:c>
    </x:row>
    <x:row r="340">
      <x:c r="A340" s="7" t="n">
        <x:v>9</x:v>
      </x:c>
      <x:c r="B340" s="7" t="str">
        <x:v>Tuner</x:v>
      </x:c>
      <x:c r="C340" s="7" t="n">
        <x:v>13</x:v>
      </x:c>
      <x:c r="D340" s="7" t="str">
        <x:v>Mike L</x:v>
      </x:c>
      <x:c r="E340" s="7" t="str">
        <x:v>Finished</x:v>
      </x:c>
      <x:c r="F340" s="7" t="n">
        <x:f>IF(E340="DNS",0,MAX(0,11-C340)*IF(A340=9,1.5,1))</x:f>
        <x:v>0</x:v>
      </x:c>
    </x:row>
    <x:row r="341">
      <x:c r="A341" s="7" t="n">
        <x:v>9</x:v>
      </x:c>
      <x:c r="B341" s="7" t="str">
        <x:v>Tuner</x:v>
      </x:c>
      <x:c r="C341" s="7" t="n">
        <x:v>14</x:v>
      </x:c>
      <x:c r="D341" s="7" t="str">
        <x:v>Matthew C</x:v>
      </x:c>
      <x:c r="E341" s="7" t="str">
        <x:v>Finished</x:v>
      </x:c>
      <x:c r="F341" s="7" t="n">
        <x:f>IF(E341="DNS",0,MAX(0,11-C341)*IF(A341=9,1.5,1))</x:f>
        <x:v>0</x:v>
      </x:c>
    </x:row>
    <x:row r="342">
      <x:c r="A342" s="7" t="n">
        <x:v>9</x:v>
      </x:c>
      <x:c r="B342" s="7" t="str">
        <x:v>Tuner</x:v>
      </x:c>
      <x:c r="C342" s="7" t="n">
        <x:v>15</x:v>
      </x:c>
      <x:c r="D342" s="7" t="str">
        <x:v>Tim R</x:v>
      </x:c>
      <x:c r="E342" s="7" t="str">
        <x:v>Finished</x:v>
      </x:c>
      <x:c r="F342" s="7" t="n">
        <x:f>IF(E342="DNS",0,MAX(0,11-C342)*IF(A342=9,1.5,1))</x:f>
        <x:v>0</x:v>
      </x:c>
    </x:row>
    <x:row r="343">
      <x:c r="A343" s="7" t="n">
        <x:v>9</x:v>
      </x:c>
      <x:c r="B343" s="7" t="str">
        <x:v>Performance</x:v>
      </x:c>
      <x:c r="C343" s="7" t="n">
        <x:v>1</x:v>
      </x:c>
      <x:c r="D343" s="7" t="str">
        <x:v>Dylan G</x:v>
      </x:c>
      <x:c r="E343" s="7" t="str">
        <x:v>Finished</x:v>
      </x:c>
      <x:c r="F343" s="7" t="n">
        <x:f>IF(E343="DNS",0,MAX(0,11-C343)*IF(A343=9,1.5,1))</x:f>
        <x:v>15</x:v>
      </x:c>
    </x:row>
    <x:row r="344">
      <x:c r="A344" s="7" t="n">
        <x:v>9</x:v>
      </x:c>
      <x:c r="B344" s="7" t="str">
        <x:v>Performance</x:v>
      </x:c>
      <x:c r="C344" s="7" t="n">
        <x:v>2</x:v>
      </x:c>
      <x:c r="D344" s="7" t="str">
        <x:v>Connor F</x:v>
      </x:c>
      <x:c r="E344" s="7" t="str">
        <x:v>Finished</x:v>
      </x:c>
      <x:c r="F344" s="7" t="n">
        <x:f>IF(E344="DNS",0,MAX(0,11-C344)*IF(A344=9,1.5,1))</x:f>
        <x:v>13.5</x:v>
      </x:c>
    </x:row>
    <x:row r="345">
      <x:c r="A345" s="7" t="n">
        <x:v>9</x:v>
      </x:c>
      <x:c r="B345" s="7" t="str">
        <x:v>Performance</x:v>
      </x:c>
      <x:c r="C345" s="7" t="n">
        <x:v>3</x:v>
      </x:c>
      <x:c r="D345" s="7" t="str">
        <x:v>Kaelan P</x:v>
      </x:c>
      <x:c r="E345" s="7" t="str">
        <x:v>Finished</x:v>
      </x:c>
      <x:c r="F345" s="7" t="n">
        <x:f>IF(E345="DNS",0,MAX(0,11-C345)*IF(A345=9,1.5,1))</x:f>
        <x:v>12</x:v>
      </x:c>
    </x:row>
    <x:row r="346">
      <x:c r="A346" s="7" t="n">
        <x:v>9</x:v>
      </x:c>
      <x:c r="B346" s="7" t="str">
        <x:v>Performance</x:v>
      </x:c>
      <x:c r="C346" s="7" t="n">
        <x:v>4</x:v>
      </x:c>
      <x:c r="D346" s="7" t="str">
        <x:v>Ercole H</x:v>
      </x:c>
      <x:c r="E346" s="7" t="str">
        <x:v>Finished</x:v>
      </x:c>
      <x:c r="F346" s="7" t="n">
        <x:f>IF(E346="DNS",0,MAX(0,11-C346)*IF(A346=9,1.5,1))</x:f>
        <x:v>10.5</x:v>
      </x:c>
    </x:row>
    <x:row r="347">
      <x:c r="A347" s="7" t="n">
        <x:v>9</x:v>
      </x:c>
      <x:c r="B347" s="7" t="str">
        <x:v>Performance</x:v>
      </x:c>
      <x:c r="C347" s="7" t="n">
        <x:v>5</x:v>
      </x:c>
      <x:c r="D347" s="7" t="str">
        <x:v>Matt B</x:v>
      </x:c>
      <x:c r="E347" s="7" t="str">
        <x:v>Finished</x:v>
      </x:c>
      <x:c r="F347" s="7" t="n">
        <x:f>IF(E347="DNS",0,MAX(0,11-C347)*IF(A347=9,1.5,1))</x:f>
        <x:v>9</x:v>
      </x:c>
    </x:row>
    <x:row r="348">
      <x:c r="A348" s="7" t="n">
        <x:v>9</x:v>
      </x:c>
      <x:c r="B348" s="7" t="str">
        <x:v>Performance</x:v>
      </x:c>
      <x:c r="C348" s="7" t="n">
        <x:v>6</x:v>
      </x:c>
      <x:c r="D348" s="7" t="str">
        <x:v>Matthew F</x:v>
      </x:c>
      <x:c r="E348" s="7" t="str">
        <x:v>Finished</x:v>
      </x:c>
      <x:c r="F348" s="7" t="n">
        <x:f>IF(E348="DNS",0,MAX(0,11-C348)*IF(A348=9,1.5,1))</x:f>
        <x:v>7.5</x:v>
      </x:c>
    </x:row>
    <x:row r="349">
      <x:c r="A349" s="7" t="n">
        <x:v>9</x:v>
      </x:c>
      <x:c r="B349" s="7" t="str">
        <x:v>Performance</x:v>
      </x:c>
      <x:c r="C349" s="7" t="n">
        <x:v>7</x:v>
      </x:c>
      <x:c r="D349" s="7" t="str">
        <x:v>Trevor C</x:v>
      </x:c>
      <x:c r="E349" s="7" t="str">
        <x:v>Finished</x:v>
      </x:c>
      <x:c r="F349" s="7" t="n">
        <x:f>IF(E349="DNS",0,MAX(0,11-C349)*IF(A349=9,1.5,1))</x:f>
        <x:v>6</x:v>
      </x:c>
    </x:row>
    <x:row r="350">
      <x:c r="A350" s="7" t="n">
        <x:v>9</x:v>
      </x:c>
      <x:c r="B350" s="7" t="str">
        <x:v>Performance</x:v>
      </x:c>
      <x:c r="C350" s="7" t="n">
        <x:v>8</x:v>
      </x:c>
      <x:c r="D350" s="7" t="str">
        <x:v>David K</x:v>
      </x:c>
      <x:c r="E350" s="7" t="str">
        <x:v>Finished</x:v>
      </x:c>
      <x:c r="F350" s="7" t="n">
        <x:f>IF(E350="DNS",0,MAX(0,11-C350)*IF(A350=9,1.5,1))</x:f>
        <x:v>4.5</x:v>
      </x:c>
    </x:row>
    <x:row r="351">
      <x:c r="A351" s="8" t="n">
        <x:v>9</x:v>
      </x:c>
      <x:c r="B351" s="8" t="str">
        <x:v>Performance</x:v>
      </x:c>
      <x:c r="C351" s="8" t="n">
        <x:v>9</x:v>
      </x:c>
      <x:c r="D351" s="8" t="str">
        <x:v>Jordan D</x:v>
      </x:c>
      <x:c r="E351" s="8" t="str">
        <x:v>Finished</x:v>
      </x:c>
      <x:c r="F351" s="8" t="n">
        <x:f>IF(E351="DNS",0,MAX(0,11-C351)*IF(A351=9,1.5,1))</x:f>
        <x:v>3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.219999313354492" hidden="0" customWidth="1"/>
    <x:col min="2" max="2" width="26.219999313354492" hidden="0" customWidth="1"/>
    <x:col min="3" max="3" width="42" hidden="0" customWidth="1"/>
  </x:cols>
  <x:sheetData>
    <x:row r="1">
      <x:c r="A1" s="2" t="str">
        <x:v>Finishing Position</x:v>
      </x:c>
      <x:c r="B1" s="2" t="str">
        <x:v>Points</x:v>
      </x:c>
      <x:c r="C1" s="2" t="str">
        <x:v>Notes</x:v>
      </x:c>
    </x:row>
    <x:row r="2">
      <x:c r="A2" t="n">
        <x:v>1</x:v>
      </x:c>
      <x:c r="B2" t="n">
        <x:v>10</x:v>
      </x:c>
      <x:c r="C2" t="str">
        <x:v>Top 10 in each points class</x:v>
      </x:c>
    </x:row>
    <x:row r="3">
      <x:c r="A3" t="n">
        <x:v>2</x:v>
      </x:c>
      <x:c r="B3" t="n">
        <x:v>9</x:v>
      </x:c>
      <x:c r="C3" t="str"/>
    </x:row>
    <x:row r="4">
      <x:c r="A4" t="n">
        <x:v>3</x:v>
      </x:c>
      <x:c r="B4" t="n">
        <x:v>8</x:v>
      </x:c>
      <x:c r="C4" t="str"/>
    </x:row>
    <x:row r="5">
      <x:c r="A5" t="n">
        <x:v>4</x:v>
      </x:c>
      <x:c r="B5" t="n">
        <x:v>7</x:v>
      </x:c>
      <x:c r="C5" t="str"/>
    </x:row>
    <x:row r="6">
      <x:c r="A6" t="n">
        <x:v>5</x:v>
      </x:c>
      <x:c r="B6" t="n">
        <x:v>6</x:v>
      </x:c>
      <x:c r="C6" t="str"/>
    </x:row>
    <x:row r="7">
      <x:c r="A7" t="n">
        <x:v>6</x:v>
      </x:c>
      <x:c r="B7" t="n">
        <x:v>5</x:v>
      </x:c>
      <x:c r="C7" t="str"/>
    </x:row>
    <x:row r="8">
      <x:c r="A8" t="n">
        <x:v>7</x:v>
      </x:c>
      <x:c r="B8" t="n">
        <x:v>4</x:v>
      </x:c>
      <x:c r="C8" t="str"/>
    </x:row>
    <x:row r="9">
      <x:c r="A9" t="n">
        <x:v>8</x:v>
      </x:c>
      <x:c r="B9" t="n">
        <x:v>3</x:v>
      </x:c>
      <x:c r="C9" t="str"/>
    </x:row>
    <x:row r="10">
      <x:c r="A10" t="n">
        <x:v>9</x:v>
      </x:c>
      <x:c r="B10" t="n">
        <x:v>2</x:v>
      </x:c>
      <x:c r="C10" t="str"/>
    </x:row>
    <x:row r="11">
      <x:c r="A11" t="n">
        <x:v>10</x:v>
      </x:c>
      <x:c r="B11" t="n">
        <x:v>1</x:v>
      </x:c>
      <x:c r="C11" t="str"/>
    </x:row>
    <x:row r="13">
      <x:c r="A13" s="2" t="str">
        <x:v>Assumption</x:v>
      </x:c>
      <x:c r="B13" s="2" t="str">
        <x:v>Treatment</x:v>
      </x:c>
      <x:c r="C13" s="2" t="str">
        <x:v>Reason</x:v>
      </x:c>
    </x:row>
    <x:row r="14">
      <x:c r="A14" t="str">
        <x:v>DNS</x:v>
      </x:c>
      <x:c r="B14" t="str">
        <x:v>0 points</x:v>
      </x:c>
      <x:c r="C14" t="str">
        <x:v>Did not finish</x:v>
      </x:c>
    </x:row>
    <x:row r="15">
      <x:c r="A15" t="str">
        <x:v>DNF</x:v>
      </x:c>
      <x:c r="B15" t="str">
        <x:v>Points by listed position</x:v>
      </x:c>
      <x:c r="C15" t="str">
        <x:v>Retains the published classified position</x:v>
      </x:c>
    </x:row>
    <x:row r="17">
      <x:c r="A17" s="2" t="str">
        <x:v>Name normalization</x:v>
      </x:c>
      <x:c r="B17" s="2" t="str">
        <x:v>Combined as</x:v>
      </x:c>
      <x:c r="C17" s="2" t="str">
        <x:v>Reason</x:v>
      </x:c>
    </x:row>
    <x:row r="18">
      <x:c r="A18" t="str">
        <x:v>Mathew S</x:v>
      </x:c>
      <x:c r="B18" t="str">
        <x:v>Matthew S</x:v>
      </x:c>
      <x:c r="C18" t="str">
        <x:v>Same class/car across events</x:v>
      </x:c>
    </x:row>
    <x:row r="19">
      <x:c r="A19" t="str">
        <x:v>Caleb S / Caleb Short</x:v>
      </x:c>
      <x:c r="B19" t="str">
        <x:v>Caleb Short</x:v>
      </x:c>
      <x:c r="C19" t="str">
        <x:v>Same class/car; DNS duplicate adds 0</x:v>
      </x:c>
    </x:row>
    <x:row r="21">
      <x:c r="A21" s="2" t="str">
        <x:v>Championship rule</x:v>
      </x:c>
      <x:c r="B21" s="2" t="str">
        <x:v>Treatment</x:v>
      </x:c>
      <x:c r="C21" s="2" t="str">
        <x:v>Current status</x:v>
      </x:c>
    </x:row>
    <x:row r="22">
      <x:c r="A22" t="str">
        <x:v>Regular events</x:v>
      </x:c>
      <x:c r="B22" t="str">
        <x:v>Best 6 results count</x:v>
      </x:c>
      <x:c r="C22" t="str">
        <x:v>All 8 regular events completed</x:v>
      </x:c>
    </x:row>
    <x:row r="23">
      <x:c r="A23" t="str">
        <x:v>StratoCup</x:v>
      </x:c>
      <x:c r="B23" t="str">
        <x:v>1.5× position points added to best 6</x:v>
      </x:c>
      <x:c r="C23" t="str">
        <x:v>Championship finalized</x:v>
      </x:c>
    </x:row>
  </x:sheetData>
  <x:pageMargins left="0.7" right="0.7" top="0.75" bottom="0.75" header="0.3" footer="0.3"/>
</x:worksheet>
</file>